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ml.chartshapes+xml"/>
  <Override PartName="/xl/charts/chart9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ml.chartshapes+xml"/>
  <Override PartName="/xl/charts/chart15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6.xml" ContentType="application/vnd.openxmlformats-officedocument.drawingml.chart+xml"/>
  <Override PartName="/xl/drawings/drawing20.xml" ContentType="application/vnd.openxmlformats-officedocument.drawingml.chartshapes+xml"/>
  <Override PartName="/xl/charts/chart17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8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20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21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22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23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4.xml" ContentType="application/vnd.openxmlformats-officedocument.drawingml.chart+xml"/>
  <Override PartName="/xl/drawings/drawing35.xml" ContentType="application/vnd.openxmlformats-officedocument.drawingml.chartshapes+xml"/>
  <Override PartName="/xl/charts/chart25.xml" ContentType="application/vnd.openxmlformats-officedocument.drawingml.chart+xml"/>
  <Override PartName="/xl/theme/themeOverride1.xml" ContentType="application/vnd.openxmlformats-officedocument.themeOverride+xml"/>
  <Override PartName="/xl/drawings/drawing36.xml" ContentType="application/vnd.openxmlformats-officedocument.drawingml.chartshapes+xml"/>
  <Override PartName="/xl/charts/chart26.xml" ContentType="application/vnd.openxmlformats-officedocument.drawingml.chart+xml"/>
  <Override PartName="/xl/theme/themeOverride2.xml" ContentType="application/vnd.openxmlformats-officedocument.themeOverrid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7.xml" ContentType="application/vnd.openxmlformats-officedocument.drawingml.chart+xml"/>
  <Override PartName="/xl/theme/themeOverride3.xml" ContentType="application/vnd.openxmlformats-officedocument.themeOverride+xml"/>
  <Override PartName="/xl/drawings/drawing39.xml" ContentType="application/vnd.openxmlformats-officedocument.drawingml.chartshapes+xml"/>
  <Override PartName="/xl/charts/chart28.xml" ContentType="application/vnd.openxmlformats-officedocument.drawingml.chart+xml"/>
  <Override PartName="/xl/theme/themeOverride4.xml" ContentType="application/vnd.openxmlformats-officedocument.themeOverride+xml"/>
  <Override PartName="/xl/drawings/drawing40.xml" ContentType="application/vnd.openxmlformats-officedocument.drawingml.chartshapes+xml"/>
  <Override PartName="/xl/charts/chart29.xml" ContentType="application/vnd.openxmlformats-officedocument.drawingml.chart+xml"/>
  <Override PartName="/xl/theme/themeOverride5.xml" ContentType="application/vnd.openxmlformats-officedocument.themeOverrid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30.xml" ContentType="application/vnd.openxmlformats-officedocument.drawingml.chart+xml"/>
  <Override PartName="/xl/theme/themeOverride6.xml" ContentType="application/vnd.openxmlformats-officedocument.themeOverride+xml"/>
  <Override PartName="/xl/drawings/drawing43.xml" ContentType="application/vnd.openxmlformats-officedocument.drawingml.chartshapes+xml"/>
  <Override PartName="/xl/charts/chart31.xml" ContentType="application/vnd.openxmlformats-officedocument.drawingml.chart+xml"/>
  <Override PartName="/xl/theme/themeOverride7.xml" ContentType="application/vnd.openxmlformats-officedocument.themeOverride+xml"/>
  <Override PartName="/xl/charts/chart32.xml" ContentType="application/vnd.openxmlformats-officedocument.drawingml.chart+xml"/>
  <Override PartName="/xl/theme/themeOverride8.xml" ContentType="application/vnd.openxmlformats-officedocument.themeOverrid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33.xml" ContentType="application/vnd.openxmlformats-officedocument.drawingml.chart+xml"/>
  <Override PartName="/xl/theme/themeOverride9.xml" ContentType="application/vnd.openxmlformats-officedocument.themeOverride+xml"/>
  <Override PartName="/xl/charts/chart3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285" windowWidth="14805" windowHeight="7830" tabRatio="942"/>
  </bookViews>
  <sheets>
    <sheet name="READ ME FIRST" sheetId="6" r:id="rId1"/>
    <sheet name="PCT simulator" sheetId="2" r:id="rId2"/>
    <sheet name="PCT simulator risk neutral" sheetId="13" r:id="rId3"/>
    <sheet name="PCT simulator risk averse" sheetId="15" r:id="rId4"/>
    <sheet name="PCT simulator risk lover" sheetId="20" r:id="rId5"/>
    <sheet name="legend figure2" sheetId="16" state="hidden" r:id="rId6"/>
    <sheet name="risk lover r=0.8" sheetId="17" state="hidden" r:id="rId7"/>
    <sheet name="risk lover r=1.2" sheetId="18" state="hidden" r:id="rId8"/>
    <sheet name="risk lover r=1" sheetId="14" state="hidden" r:id="rId9"/>
    <sheet name="risk neutral r=1" sheetId="22" state="hidden" r:id="rId10"/>
    <sheet name="risk neutralr=0.8" sheetId="23" state="hidden" r:id="rId11"/>
    <sheet name="risk neutralr=1.2" sheetId="24" state="hidden" r:id="rId12"/>
    <sheet name="risk averse r=1" sheetId="26" state="hidden" r:id="rId13"/>
    <sheet name="risk averse r=0.8" sheetId="27" state="hidden" r:id="rId14"/>
    <sheet name="risk averse r=1.2" sheetId="29" state="hidden" r:id="rId15"/>
    <sheet name="risk averse vary r graph " sheetId="30" state="hidden" r:id="rId16"/>
    <sheet name="risk lover vary r graph" sheetId="19" state="hidden" r:id="rId17"/>
    <sheet name="risk neutral vary r graph" sheetId="25" state="hidden" r:id="rId18"/>
    <sheet name="legend figure 3" sheetId="31" state="hidden" r:id="rId19"/>
  </sheets>
  <externalReferences>
    <externalReference r:id="rId20"/>
    <externalReference r:id="rId21"/>
  </externalReferences>
  <definedNames>
    <definedName name="a" localSheetId="18">'[1]PT3 Simulator'!#REF!</definedName>
    <definedName name="a" localSheetId="5">'[1]PT3 Simulator'!#REF!</definedName>
    <definedName name="a" localSheetId="3">'[1]PT3 Simulator'!#REF!</definedName>
    <definedName name="a" localSheetId="4">'[1]PT3 Simulator'!#REF!</definedName>
    <definedName name="a" localSheetId="2">'[1]PT3 Simulator'!#REF!</definedName>
    <definedName name="a" localSheetId="13">'[1]PT3 Simulator'!#REF!</definedName>
    <definedName name="a" localSheetId="12">'[1]PT3 Simulator'!#REF!</definedName>
    <definedName name="a" localSheetId="14">'[1]PT3 Simulator'!#REF!</definedName>
    <definedName name="a" localSheetId="15">'[1]PT3 Simulator'!#REF!</definedName>
    <definedName name="a" localSheetId="6">'[1]PT3 Simulator'!#REF!</definedName>
    <definedName name="a" localSheetId="8">'[1]PT3 Simulator'!#REF!</definedName>
    <definedName name="a" localSheetId="7">'[1]PT3 Simulator'!#REF!</definedName>
    <definedName name="a" localSheetId="9">'[1]PT3 Simulator'!#REF!</definedName>
    <definedName name="a" localSheetId="17">'[1]PT3 Simulator'!#REF!</definedName>
    <definedName name="a" localSheetId="10">'[1]PT3 Simulator'!#REF!</definedName>
    <definedName name="a" localSheetId="11">'[1]PT3 Simulator'!#REF!</definedName>
    <definedName name="a">'[1]PT3 Simulator'!#REF!</definedName>
    <definedName name="b">'[1]PT3 Simulator'!$D$2</definedName>
    <definedName name="beta">'[2]PR Simulator'!$I$3</definedName>
    <definedName name="l" localSheetId="18">'[1]PT3 Simulator'!#REF!</definedName>
    <definedName name="l" localSheetId="5">'[1]PT3 Simulator'!#REF!</definedName>
    <definedName name="l" localSheetId="3">'[1]PT3 Simulator'!#REF!</definedName>
    <definedName name="l" localSheetId="4">'[1]PT3 Simulator'!#REF!</definedName>
    <definedName name="l" localSheetId="2">'[1]PT3 Simulator'!#REF!</definedName>
    <definedName name="l" localSheetId="13">'[1]PT3 Simulator'!#REF!</definedName>
    <definedName name="l" localSheetId="12">'[1]PT3 Simulator'!#REF!</definedName>
    <definedName name="l" localSheetId="14">'[1]PT3 Simulator'!#REF!</definedName>
    <definedName name="l" localSheetId="15">'[1]PT3 Simulator'!#REF!</definedName>
    <definedName name="l" localSheetId="6">'[1]PT3 Simulator'!#REF!</definedName>
    <definedName name="l" localSheetId="8">'[1]PT3 Simulator'!#REF!</definedName>
    <definedName name="l" localSheetId="7">'[1]PT3 Simulator'!#REF!</definedName>
    <definedName name="l" localSheetId="9">'[1]PT3 Simulator'!#REF!</definedName>
    <definedName name="l" localSheetId="17">'[1]PT3 Simulator'!#REF!</definedName>
    <definedName name="l" localSheetId="10">'[1]PT3 Simulator'!#REF!</definedName>
    <definedName name="l" localSheetId="11">'[1]PT3 Simulator'!#REF!</definedName>
    <definedName name="l">'[1]PT3 Simulator'!#REF!</definedName>
    <definedName name="p">'[1]PT3 Simulator'!$A$2</definedName>
    <definedName name="q">'[1]PT3 Simulator'!$B$2</definedName>
    <definedName name="solver_adj" localSheetId="18" hidden="1">'legend figure 3'!$O$22</definedName>
    <definedName name="solver_adj" localSheetId="5" hidden="1">'legend figure2'!$O$22</definedName>
    <definedName name="solver_adj" localSheetId="1" hidden="1">'PCT simulator'!$BG$22</definedName>
    <definedName name="solver_adj" localSheetId="3" hidden="1">'PCT simulator risk averse'!$O$22</definedName>
    <definedName name="solver_adj" localSheetId="4" hidden="1">'PCT simulator risk lover'!$O$22</definedName>
    <definedName name="solver_adj" localSheetId="2" hidden="1">'PCT simulator risk neutral'!$O$22</definedName>
    <definedName name="solver_adj" localSheetId="13" hidden="1">'risk averse r=0.8'!$O$22</definedName>
    <definedName name="solver_adj" localSheetId="12" hidden="1">'risk averse r=1'!$O$22</definedName>
    <definedName name="solver_adj" localSheetId="14" hidden="1">'risk averse r=1.2'!$O$22</definedName>
    <definedName name="solver_adj" localSheetId="15" hidden="1">'risk averse vary r graph '!$O$22</definedName>
    <definedName name="solver_adj" localSheetId="6" hidden="1">'risk lover r=0.8'!$O$22</definedName>
    <definedName name="solver_adj" localSheetId="8" hidden="1">'risk lover r=1'!$O$22</definedName>
    <definedName name="solver_adj" localSheetId="7" hidden="1">'risk lover r=1.2'!$O$22</definedName>
    <definedName name="solver_adj" localSheetId="9" hidden="1">'risk neutral r=1'!$O$22</definedName>
    <definedName name="solver_adj" localSheetId="17" hidden="1">'risk neutral vary r graph'!$O$22</definedName>
    <definedName name="solver_adj" localSheetId="10" hidden="1">'risk neutralr=0.8'!$O$22</definedName>
    <definedName name="solver_adj" localSheetId="11" hidden="1">'risk neutralr=1.2'!$O$22</definedName>
    <definedName name="solver_cvg" localSheetId="18" hidden="1">0.0001</definedName>
    <definedName name="solver_cvg" localSheetId="5" hidden="1">0.0001</definedName>
    <definedName name="solver_cvg" localSheetId="1" hidden="1">0.0001</definedName>
    <definedName name="solver_cvg" localSheetId="3" hidden="1">0.0001</definedName>
    <definedName name="solver_cvg" localSheetId="4" hidden="1">0.0001</definedName>
    <definedName name="solver_cvg" localSheetId="2" hidden="1">0.0001</definedName>
    <definedName name="solver_cvg" localSheetId="13" hidden="1">0.0001</definedName>
    <definedName name="solver_cvg" localSheetId="12" hidden="1">0.0001</definedName>
    <definedName name="solver_cvg" localSheetId="14" hidden="1">0.0001</definedName>
    <definedName name="solver_cvg" localSheetId="15" hidden="1">0.0001</definedName>
    <definedName name="solver_cvg" localSheetId="6" hidden="1">0.0001</definedName>
    <definedName name="solver_cvg" localSheetId="8" hidden="1">0.0001</definedName>
    <definedName name="solver_cvg" localSheetId="7" hidden="1">0.0001</definedName>
    <definedName name="solver_cvg" localSheetId="9" hidden="1">0.0001</definedName>
    <definedName name="solver_cvg" localSheetId="17" hidden="1">0.0001</definedName>
    <definedName name="solver_cvg" localSheetId="10" hidden="1">0.0001</definedName>
    <definedName name="solver_cvg" localSheetId="11" hidden="1">0.0001</definedName>
    <definedName name="solver_drv" localSheetId="18" hidden="1">1</definedName>
    <definedName name="solver_drv" localSheetId="5" hidden="1">1</definedName>
    <definedName name="solver_drv" localSheetId="1" hidden="1">1</definedName>
    <definedName name="solver_drv" localSheetId="3" hidden="1">1</definedName>
    <definedName name="solver_drv" localSheetId="4" hidden="1">1</definedName>
    <definedName name="solver_drv" localSheetId="2" hidden="1">1</definedName>
    <definedName name="solver_drv" localSheetId="13" hidden="1">1</definedName>
    <definedName name="solver_drv" localSheetId="12" hidden="1">1</definedName>
    <definedName name="solver_drv" localSheetId="14" hidden="1">1</definedName>
    <definedName name="solver_drv" localSheetId="15" hidden="1">1</definedName>
    <definedName name="solver_drv" localSheetId="6" hidden="1">1</definedName>
    <definedName name="solver_drv" localSheetId="8" hidden="1">1</definedName>
    <definedName name="solver_drv" localSheetId="7" hidden="1">1</definedName>
    <definedName name="solver_drv" localSheetId="9" hidden="1">1</definedName>
    <definedName name="solver_drv" localSheetId="17" hidden="1">1</definedName>
    <definedName name="solver_drv" localSheetId="10" hidden="1">1</definedName>
    <definedName name="solver_drv" localSheetId="11" hidden="1">1</definedName>
    <definedName name="solver_eng" localSheetId="18" hidden="1">1</definedName>
    <definedName name="solver_eng" localSheetId="5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2" hidden="1">1</definedName>
    <definedName name="solver_eng" localSheetId="13" hidden="1">1</definedName>
    <definedName name="solver_eng" localSheetId="12" hidden="1">1</definedName>
    <definedName name="solver_eng" localSheetId="14" hidden="1">1</definedName>
    <definedName name="solver_eng" localSheetId="15" hidden="1">1</definedName>
    <definedName name="solver_eng" localSheetId="6" hidden="1">1</definedName>
    <definedName name="solver_eng" localSheetId="8" hidden="1">1</definedName>
    <definedName name="solver_eng" localSheetId="7" hidden="1">1</definedName>
    <definedName name="solver_eng" localSheetId="9" hidden="1">1</definedName>
    <definedName name="solver_eng" localSheetId="17" hidden="1">1</definedName>
    <definedName name="solver_eng" localSheetId="10" hidden="1">1</definedName>
    <definedName name="solver_eng" localSheetId="11" hidden="1">1</definedName>
    <definedName name="solver_est" localSheetId="18" hidden="1">1</definedName>
    <definedName name="solver_est" localSheetId="5" hidden="1">1</definedName>
    <definedName name="solver_est" localSheetId="1" hidden="1">1</definedName>
    <definedName name="solver_est" localSheetId="3" hidden="1">1</definedName>
    <definedName name="solver_est" localSheetId="4" hidden="1">1</definedName>
    <definedName name="solver_est" localSheetId="2" hidden="1">1</definedName>
    <definedName name="solver_est" localSheetId="13" hidden="1">1</definedName>
    <definedName name="solver_est" localSheetId="12" hidden="1">1</definedName>
    <definedName name="solver_est" localSheetId="14" hidden="1">1</definedName>
    <definedName name="solver_est" localSheetId="15" hidden="1">1</definedName>
    <definedName name="solver_est" localSheetId="6" hidden="1">1</definedName>
    <definedName name="solver_est" localSheetId="8" hidden="1">1</definedName>
    <definedName name="solver_est" localSheetId="7" hidden="1">1</definedName>
    <definedName name="solver_est" localSheetId="9" hidden="1">1</definedName>
    <definedName name="solver_est" localSheetId="17" hidden="1">1</definedName>
    <definedName name="solver_est" localSheetId="10" hidden="1">1</definedName>
    <definedName name="solver_est" localSheetId="11" hidden="1">1</definedName>
    <definedName name="solver_itr" localSheetId="18" hidden="1">2147483647</definedName>
    <definedName name="solver_itr" localSheetId="5" hidden="1">2147483647</definedName>
    <definedName name="solver_itr" localSheetId="1" hidden="1">2147483647</definedName>
    <definedName name="solver_itr" localSheetId="3" hidden="1">2147483647</definedName>
    <definedName name="solver_itr" localSheetId="4" hidden="1">2147483647</definedName>
    <definedName name="solver_itr" localSheetId="2" hidden="1">2147483647</definedName>
    <definedName name="solver_itr" localSheetId="13" hidden="1">2147483647</definedName>
    <definedName name="solver_itr" localSheetId="12" hidden="1">2147483647</definedName>
    <definedName name="solver_itr" localSheetId="14" hidden="1">2147483647</definedName>
    <definedName name="solver_itr" localSheetId="15" hidden="1">2147483647</definedName>
    <definedName name="solver_itr" localSheetId="6" hidden="1">2147483647</definedName>
    <definedName name="solver_itr" localSheetId="8" hidden="1">2147483647</definedName>
    <definedName name="solver_itr" localSheetId="7" hidden="1">2147483647</definedName>
    <definedName name="solver_itr" localSheetId="9" hidden="1">2147483647</definedName>
    <definedName name="solver_itr" localSheetId="17" hidden="1">2147483647</definedName>
    <definedName name="solver_itr" localSheetId="10" hidden="1">2147483647</definedName>
    <definedName name="solver_itr" localSheetId="11" hidden="1">2147483647</definedName>
    <definedName name="solver_mip" localSheetId="18" hidden="1">2147483647</definedName>
    <definedName name="solver_mip" localSheetId="5" hidden="1">2147483647</definedName>
    <definedName name="solver_mip" localSheetId="1" hidden="1">2147483647</definedName>
    <definedName name="solver_mip" localSheetId="3" hidden="1">2147483647</definedName>
    <definedName name="solver_mip" localSheetId="4" hidden="1">2147483647</definedName>
    <definedName name="solver_mip" localSheetId="2" hidden="1">2147483647</definedName>
    <definedName name="solver_mip" localSheetId="13" hidden="1">2147483647</definedName>
    <definedName name="solver_mip" localSheetId="12" hidden="1">2147483647</definedName>
    <definedName name="solver_mip" localSheetId="14" hidden="1">2147483647</definedName>
    <definedName name="solver_mip" localSheetId="15" hidden="1">2147483647</definedName>
    <definedName name="solver_mip" localSheetId="6" hidden="1">2147483647</definedName>
    <definedName name="solver_mip" localSheetId="8" hidden="1">2147483647</definedName>
    <definedName name="solver_mip" localSheetId="7" hidden="1">2147483647</definedName>
    <definedName name="solver_mip" localSheetId="9" hidden="1">2147483647</definedName>
    <definedName name="solver_mip" localSheetId="17" hidden="1">2147483647</definedName>
    <definedName name="solver_mip" localSheetId="10" hidden="1">2147483647</definedName>
    <definedName name="solver_mip" localSheetId="11" hidden="1">2147483647</definedName>
    <definedName name="solver_mni" localSheetId="18" hidden="1">30</definedName>
    <definedName name="solver_mni" localSheetId="5" hidden="1">30</definedName>
    <definedName name="solver_mni" localSheetId="1" hidden="1">30</definedName>
    <definedName name="solver_mni" localSheetId="3" hidden="1">30</definedName>
    <definedName name="solver_mni" localSheetId="4" hidden="1">30</definedName>
    <definedName name="solver_mni" localSheetId="2" hidden="1">30</definedName>
    <definedName name="solver_mni" localSheetId="13" hidden="1">30</definedName>
    <definedName name="solver_mni" localSheetId="12" hidden="1">30</definedName>
    <definedName name="solver_mni" localSheetId="14" hidden="1">30</definedName>
    <definedName name="solver_mni" localSheetId="15" hidden="1">30</definedName>
    <definedName name="solver_mni" localSheetId="6" hidden="1">30</definedName>
    <definedName name="solver_mni" localSheetId="8" hidden="1">30</definedName>
    <definedName name="solver_mni" localSheetId="7" hidden="1">30</definedName>
    <definedName name="solver_mni" localSheetId="9" hidden="1">30</definedName>
    <definedName name="solver_mni" localSheetId="17" hidden="1">30</definedName>
    <definedName name="solver_mni" localSheetId="10" hidden="1">30</definedName>
    <definedName name="solver_mni" localSheetId="11" hidden="1">30</definedName>
    <definedName name="solver_mrt" localSheetId="18" hidden="1">0.075</definedName>
    <definedName name="solver_mrt" localSheetId="5" hidden="1">0.075</definedName>
    <definedName name="solver_mrt" localSheetId="1" hidden="1">0.075</definedName>
    <definedName name="solver_mrt" localSheetId="3" hidden="1">0.075</definedName>
    <definedName name="solver_mrt" localSheetId="4" hidden="1">0.075</definedName>
    <definedName name="solver_mrt" localSheetId="2" hidden="1">0.075</definedName>
    <definedName name="solver_mrt" localSheetId="13" hidden="1">0.075</definedName>
    <definedName name="solver_mrt" localSheetId="12" hidden="1">0.075</definedName>
    <definedName name="solver_mrt" localSheetId="14" hidden="1">0.075</definedName>
    <definedName name="solver_mrt" localSheetId="15" hidden="1">0.075</definedName>
    <definedName name="solver_mrt" localSheetId="6" hidden="1">0.075</definedName>
    <definedName name="solver_mrt" localSheetId="8" hidden="1">0.075</definedName>
    <definedName name="solver_mrt" localSheetId="7" hidden="1">0.075</definedName>
    <definedName name="solver_mrt" localSheetId="9" hidden="1">0.075</definedName>
    <definedName name="solver_mrt" localSheetId="17" hidden="1">0.075</definedName>
    <definedName name="solver_mrt" localSheetId="10" hidden="1">0.075</definedName>
    <definedName name="solver_mrt" localSheetId="11" hidden="1">0.075</definedName>
    <definedName name="solver_msl" localSheetId="18" hidden="1">2</definedName>
    <definedName name="solver_msl" localSheetId="5" hidden="1">2</definedName>
    <definedName name="solver_msl" localSheetId="1" hidden="1">2</definedName>
    <definedName name="solver_msl" localSheetId="3" hidden="1">2</definedName>
    <definedName name="solver_msl" localSheetId="4" hidden="1">2</definedName>
    <definedName name="solver_msl" localSheetId="2" hidden="1">2</definedName>
    <definedName name="solver_msl" localSheetId="13" hidden="1">2</definedName>
    <definedName name="solver_msl" localSheetId="12" hidden="1">2</definedName>
    <definedName name="solver_msl" localSheetId="14" hidden="1">2</definedName>
    <definedName name="solver_msl" localSheetId="15" hidden="1">2</definedName>
    <definedName name="solver_msl" localSheetId="6" hidden="1">2</definedName>
    <definedName name="solver_msl" localSheetId="8" hidden="1">2</definedName>
    <definedName name="solver_msl" localSheetId="7" hidden="1">2</definedName>
    <definedName name="solver_msl" localSheetId="9" hidden="1">2</definedName>
    <definedName name="solver_msl" localSheetId="17" hidden="1">2</definedName>
    <definedName name="solver_msl" localSheetId="10" hidden="1">2</definedName>
    <definedName name="solver_msl" localSheetId="11" hidden="1">2</definedName>
    <definedName name="solver_neg" localSheetId="18" hidden="1">1</definedName>
    <definedName name="solver_neg" localSheetId="5" hidden="1">1</definedName>
    <definedName name="solver_neg" localSheetId="1" hidden="1">1</definedName>
    <definedName name="solver_neg" localSheetId="3" hidden="1">1</definedName>
    <definedName name="solver_neg" localSheetId="4" hidden="1">1</definedName>
    <definedName name="solver_neg" localSheetId="2" hidden="1">1</definedName>
    <definedName name="solver_neg" localSheetId="13" hidden="1">1</definedName>
    <definedName name="solver_neg" localSheetId="12" hidden="1">1</definedName>
    <definedName name="solver_neg" localSheetId="14" hidden="1">1</definedName>
    <definedName name="solver_neg" localSheetId="15" hidden="1">1</definedName>
    <definedName name="solver_neg" localSheetId="6" hidden="1">1</definedName>
    <definedName name="solver_neg" localSheetId="8" hidden="1">1</definedName>
    <definedName name="solver_neg" localSheetId="7" hidden="1">1</definedName>
    <definedName name="solver_neg" localSheetId="9" hidden="1">1</definedName>
    <definedName name="solver_neg" localSheetId="17" hidden="1">1</definedName>
    <definedName name="solver_neg" localSheetId="10" hidden="1">1</definedName>
    <definedName name="solver_neg" localSheetId="11" hidden="1">1</definedName>
    <definedName name="solver_nod" localSheetId="18" hidden="1">2147483647</definedName>
    <definedName name="solver_nod" localSheetId="5" hidden="1">2147483647</definedName>
    <definedName name="solver_nod" localSheetId="1" hidden="1">2147483647</definedName>
    <definedName name="solver_nod" localSheetId="3" hidden="1">2147483647</definedName>
    <definedName name="solver_nod" localSheetId="4" hidden="1">2147483647</definedName>
    <definedName name="solver_nod" localSheetId="2" hidden="1">2147483647</definedName>
    <definedName name="solver_nod" localSheetId="13" hidden="1">2147483647</definedName>
    <definedName name="solver_nod" localSheetId="12" hidden="1">2147483647</definedName>
    <definedName name="solver_nod" localSheetId="14" hidden="1">2147483647</definedName>
    <definedName name="solver_nod" localSheetId="15" hidden="1">2147483647</definedName>
    <definedName name="solver_nod" localSheetId="6" hidden="1">2147483647</definedName>
    <definedName name="solver_nod" localSheetId="8" hidden="1">2147483647</definedName>
    <definedName name="solver_nod" localSheetId="7" hidden="1">2147483647</definedName>
    <definedName name="solver_nod" localSheetId="9" hidden="1">2147483647</definedName>
    <definedName name="solver_nod" localSheetId="17" hidden="1">2147483647</definedName>
    <definedName name="solver_nod" localSheetId="10" hidden="1">2147483647</definedName>
    <definedName name="solver_nod" localSheetId="11" hidden="1">2147483647</definedName>
    <definedName name="solver_num" localSheetId="18" hidden="1">0</definedName>
    <definedName name="solver_num" localSheetId="5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2" hidden="1">0</definedName>
    <definedName name="solver_num" localSheetId="13" hidden="1">0</definedName>
    <definedName name="solver_num" localSheetId="12" hidden="1">0</definedName>
    <definedName name="solver_num" localSheetId="14" hidden="1">0</definedName>
    <definedName name="solver_num" localSheetId="15" hidden="1">0</definedName>
    <definedName name="solver_num" localSheetId="6" hidden="1">0</definedName>
    <definedName name="solver_num" localSheetId="8" hidden="1">0</definedName>
    <definedName name="solver_num" localSheetId="7" hidden="1">0</definedName>
    <definedName name="solver_num" localSheetId="9" hidden="1">0</definedName>
    <definedName name="solver_num" localSheetId="17" hidden="1">0</definedName>
    <definedName name="solver_num" localSheetId="10" hidden="1">0</definedName>
    <definedName name="solver_num" localSheetId="11" hidden="1">0</definedName>
    <definedName name="solver_nwt" localSheetId="18" hidden="1">1</definedName>
    <definedName name="solver_nwt" localSheetId="5" hidden="1">1</definedName>
    <definedName name="solver_nwt" localSheetId="1" hidden="1">1</definedName>
    <definedName name="solver_nwt" localSheetId="3" hidden="1">1</definedName>
    <definedName name="solver_nwt" localSheetId="4" hidden="1">1</definedName>
    <definedName name="solver_nwt" localSheetId="2" hidden="1">1</definedName>
    <definedName name="solver_nwt" localSheetId="13" hidden="1">1</definedName>
    <definedName name="solver_nwt" localSheetId="12" hidden="1">1</definedName>
    <definedName name="solver_nwt" localSheetId="14" hidden="1">1</definedName>
    <definedName name="solver_nwt" localSheetId="15" hidden="1">1</definedName>
    <definedName name="solver_nwt" localSheetId="6" hidden="1">1</definedName>
    <definedName name="solver_nwt" localSheetId="8" hidden="1">1</definedName>
    <definedName name="solver_nwt" localSheetId="7" hidden="1">1</definedName>
    <definedName name="solver_nwt" localSheetId="9" hidden="1">1</definedName>
    <definedName name="solver_nwt" localSheetId="17" hidden="1">1</definedName>
    <definedName name="solver_nwt" localSheetId="10" hidden="1">1</definedName>
    <definedName name="solver_nwt" localSheetId="11" hidden="1">1</definedName>
    <definedName name="solver_opt" localSheetId="18" hidden="1">'legend figure 3'!#REF!</definedName>
    <definedName name="solver_opt" localSheetId="5" hidden="1">'legend figure2'!#REF!</definedName>
    <definedName name="solver_opt" localSheetId="1" hidden="1">'PCT simulator'!#REF!</definedName>
    <definedName name="solver_opt" localSheetId="3" hidden="1">'PCT simulator risk averse'!#REF!</definedName>
    <definedName name="solver_opt" localSheetId="4" hidden="1">'PCT simulator risk lover'!#REF!</definedName>
    <definedName name="solver_opt" localSheetId="2" hidden="1">'PCT simulator risk neutral'!#REF!</definedName>
    <definedName name="solver_opt" localSheetId="13" hidden="1">'risk averse r=0.8'!#REF!</definedName>
    <definedName name="solver_opt" localSheetId="12" hidden="1">'risk averse r=1'!#REF!</definedName>
    <definedName name="solver_opt" localSheetId="14" hidden="1">'risk averse r=1.2'!#REF!</definedName>
    <definedName name="solver_opt" localSheetId="15" hidden="1">'risk averse vary r graph '!#REF!</definedName>
    <definedName name="solver_opt" localSheetId="6" hidden="1">'risk lover r=0.8'!#REF!</definedName>
    <definedName name="solver_opt" localSheetId="8" hidden="1">'risk lover r=1'!#REF!</definedName>
    <definedName name="solver_opt" localSheetId="7" hidden="1">'risk lover r=1.2'!#REF!</definedName>
    <definedName name="solver_opt" localSheetId="9" hidden="1">'risk neutral r=1'!#REF!</definedName>
    <definedName name="solver_opt" localSheetId="17" hidden="1">'risk neutral vary r graph'!#REF!</definedName>
    <definedName name="solver_opt" localSheetId="10" hidden="1">'risk neutralr=0.8'!#REF!</definedName>
    <definedName name="solver_opt" localSheetId="11" hidden="1">'risk neutralr=1.2'!#REF!</definedName>
    <definedName name="solver_pre" localSheetId="18" hidden="1">0.000001</definedName>
    <definedName name="solver_pre" localSheetId="5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2" hidden="1">0.000001</definedName>
    <definedName name="solver_pre" localSheetId="13" hidden="1">0.000001</definedName>
    <definedName name="solver_pre" localSheetId="12" hidden="1">0.000001</definedName>
    <definedName name="solver_pre" localSheetId="14" hidden="1">0.000001</definedName>
    <definedName name="solver_pre" localSheetId="15" hidden="1">0.000001</definedName>
    <definedName name="solver_pre" localSheetId="6" hidden="1">0.000001</definedName>
    <definedName name="solver_pre" localSheetId="8" hidden="1">0.000001</definedName>
    <definedName name="solver_pre" localSheetId="7" hidden="1">0.000001</definedName>
    <definedName name="solver_pre" localSheetId="9" hidden="1">0.000001</definedName>
    <definedName name="solver_pre" localSheetId="17" hidden="1">0.000001</definedName>
    <definedName name="solver_pre" localSheetId="10" hidden="1">0.000001</definedName>
    <definedName name="solver_pre" localSheetId="11" hidden="1">0.000001</definedName>
    <definedName name="solver_rbv" localSheetId="18" hidden="1">1</definedName>
    <definedName name="solver_rbv" localSheetId="5" hidden="1">1</definedName>
    <definedName name="solver_rbv" localSheetId="1" hidden="1">1</definedName>
    <definedName name="solver_rbv" localSheetId="3" hidden="1">1</definedName>
    <definedName name="solver_rbv" localSheetId="4" hidden="1">1</definedName>
    <definedName name="solver_rbv" localSheetId="2" hidden="1">1</definedName>
    <definedName name="solver_rbv" localSheetId="13" hidden="1">1</definedName>
    <definedName name="solver_rbv" localSheetId="12" hidden="1">1</definedName>
    <definedName name="solver_rbv" localSheetId="14" hidden="1">1</definedName>
    <definedName name="solver_rbv" localSheetId="15" hidden="1">1</definedName>
    <definedName name="solver_rbv" localSheetId="6" hidden="1">1</definedName>
    <definedName name="solver_rbv" localSheetId="8" hidden="1">1</definedName>
    <definedName name="solver_rbv" localSheetId="7" hidden="1">1</definedName>
    <definedName name="solver_rbv" localSheetId="9" hidden="1">1</definedName>
    <definedName name="solver_rbv" localSheetId="17" hidden="1">1</definedName>
    <definedName name="solver_rbv" localSheetId="10" hidden="1">1</definedName>
    <definedName name="solver_rbv" localSheetId="11" hidden="1">1</definedName>
    <definedName name="solver_rlx" localSheetId="18" hidden="1">2</definedName>
    <definedName name="solver_rlx" localSheetId="5" hidden="1">2</definedName>
    <definedName name="solver_rlx" localSheetId="1" hidden="1">2</definedName>
    <definedName name="solver_rlx" localSheetId="3" hidden="1">2</definedName>
    <definedName name="solver_rlx" localSheetId="4" hidden="1">2</definedName>
    <definedName name="solver_rlx" localSheetId="2" hidden="1">2</definedName>
    <definedName name="solver_rlx" localSheetId="13" hidden="1">2</definedName>
    <definedName name="solver_rlx" localSheetId="12" hidden="1">2</definedName>
    <definedName name="solver_rlx" localSheetId="14" hidden="1">2</definedName>
    <definedName name="solver_rlx" localSheetId="15" hidden="1">2</definedName>
    <definedName name="solver_rlx" localSheetId="6" hidden="1">2</definedName>
    <definedName name="solver_rlx" localSheetId="8" hidden="1">2</definedName>
    <definedName name="solver_rlx" localSheetId="7" hidden="1">2</definedName>
    <definedName name="solver_rlx" localSheetId="9" hidden="1">2</definedName>
    <definedName name="solver_rlx" localSheetId="17" hidden="1">2</definedName>
    <definedName name="solver_rlx" localSheetId="10" hidden="1">2</definedName>
    <definedName name="solver_rlx" localSheetId="11" hidden="1">2</definedName>
    <definedName name="solver_rsd" localSheetId="18" hidden="1">0</definedName>
    <definedName name="solver_rsd" localSheetId="5" hidden="1">0</definedName>
    <definedName name="solver_rsd" localSheetId="1" hidden="1">0</definedName>
    <definedName name="solver_rsd" localSheetId="3" hidden="1">0</definedName>
    <definedName name="solver_rsd" localSheetId="4" hidden="1">0</definedName>
    <definedName name="solver_rsd" localSheetId="2" hidden="1">0</definedName>
    <definedName name="solver_rsd" localSheetId="13" hidden="1">0</definedName>
    <definedName name="solver_rsd" localSheetId="12" hidden="1">0</definedName>
    <definedName name="solver_rsd" localSheetId="14" hidden="1">0</definedName>
    <definedName name="solver_rsd" localSheetId="15" hidden="1">0</definedName>
    <definedName name="solver_rsd" localSheetId="6" hidden="1">0</definedName>
    <definedName name="solver_rsd" localSheetId="8" hidden="1">0</definedName>
    <definedName name="solver_rsd" localSheetId="7" hidden="1">0</definedName>
    <definedName name="solver_rsd" localSheetId="9" hidden="1">0</definedName>
    <definedName name="solver_rsd" localSheetId="17" hidden="1">0</definedName>
    <definedName name="solver_rsd" localSheetId="10" hidden="1">0</definedName>
    <definedName name="solver_rsd" localSheetId="11" hidden="1">0</definedName>
    <definedName name="solver_scl" localSheetId="18" hidden="1">1</definedName>
    <definedName name="solver_scl" localSheetId="5" hidden="1">1</definedName>
    <definedName name="solver_scl" localSheetId="1" hidden="1">1</definedName>
    <definedName name="solver_scl" localSheetId="3" hidden="1">1</definedName>
    <definedName name="solver_scl" localSheetId="4" hidden="1">1</definedName>
    <definedName name="solver_scl" localSheetId="2" hidden="1">1</definedName>
    <definedName name="solver_scl" localSheetId="13" hidden="1">1</definedName>
    <definedName name="solver_scl" localSheetId="12" hidden="1">1</definedName>
    <definedName name="solver_scl" localSheetId="14" hidden="1">1</definedName>
    <definedName name="solver_scl" localSheetId="15" hidden="1">1</definedName>
    <definedName name="solver_scl" localSheetId="6" hidden="1">1</definedName>
    <definedName name="solver_scl" localSheetId="8" hidden="1">1</definedName>
    <definedName name="solver_scl" localSheetId="7" hidden="1">1</definedName>
    <definedName name="solver_scl" localSheetId="9" hidden="1">1</definedName>
    <definedName name="solver_scl" localSheetId="17" hidden="1">1</definedName>
    <definedName name="solver_scl" localSheetId="10" hidden="1">1</definedName>
    <definedName name="solver_scl" localSheetId="11" hidden="1">1</definedName>
    <definedName name="solver_sho" localSheetId="18" hidden="1">2</definedName>
    <definedName name="solver_sho" localSheetId="5" hidden="1">2</definedName>
    <definedName name="solver_sho" localSheetId="1" hidden="1">2</definedName>
    <definedName name="solver_sho" localSheetId="3" hidden="1">2</definedName>
    <definedName name="solver_sho" localSheetId="4" hidden="1">2</definedName>
    <definedName name="solver_sho" localSheetId="2" hidden="1">2</definedName>
    <definedName name="solver_sho" localSheetId="13" hidden="1">2</definedName>
    <definedName name="solver_sho" localSheetId="12" hidden="1">2</definedName>
    <definedName name="solver_sho" localSheetId="14" hidden="1">2</definedName>
    <definedName name="solver_sho" localSheetId="15" hidden="1">2</definedName>
    <definedName name="solver_sho" localSheetId="6" hidden="1">2</definedName>
    <definedName name="solver_sho" localSheetId="8" hidden="1">2</definedName>
    <definedName name="solver_sho" localSheetId="7" hidden="1">2</definedName>
    <definedName name="solver_sho" localSheetId="9" hidden="1">2</definedName>
    <definedName name="solver_sho" localSheetId="17" hidden="1">2</definedName>
    <definedName name="solver_sho" localSheetId="10" hidden="1">2</definedName>
    <definedName name="solver_sho" localSheetId="11" hidden="1">2</definedName>
    <definedName name="solver_ssz" localSheetId="18" hidden="1">100</definedName>
    <definedName name="solver_ssz" localSheetId="5" hidden="1">100</definedName>
    <definedName name="solver_ssz" localSheetId="1" hidden="1">100</definedName>
    <definedName name="solver_ssz" localSheetId="3" hidden="1">100</definedName>
    <definedName name="solver_ssz" localSheetId="4" hidden="1">100</definedName>
    <definedName name="solver_ssz" localSheetId="2" hidden="1">100</definedName>
    <definedName name="solver_ssz" localSheetId="13" hidden="1">100</definedName>
    <definedName name="solver_ssz" localSheetId="12" hidden="1">100</definedName>
    <definedName name="solver_ssz" localSheetId="14" hidden="1">100</definedName>
    <definedName name="solver_ssz" localSheetId="15" hidden="1">100</definedName>
    <definedName name="solver_ssz" localSheetId="6" hidden="1">100</definedName>
    <definedName name="solver_ssz" localSheetId="8" hidden="1">100</definedName>
    <definedName name="solver_ssz" localSheetId="7" hidden="1">100</definedName>
    <definedName name="solver_ssz" localSheetId="9" hidden="1">100</definedName>
    <definedName name="solver_ssz" localSheetId="17" hidden="1">100</definedName>
    <definedName name="solver_ssz" localSheetId="10" hidden="1">100</definedName>
    <definedName name="solver_ssz" localSheetId="11" hidden="1">100</definedName>
    <definedName name="solver_tim" localSheetId="18" hidden="1">2147483647</definedName>
    <definedName name="solver_tim" localSheetId="5" hidden="1">2147483647</definedName>
    <definedName name="solver_tim" localSheetId="1" hidden="1">2147483647</definedName>
    <definedName name="solver_tim" localSheetId="3" hidden="1">2147483647</definedName>
    <definedName name="solver_tim" localSheetId="4" hidden="1">2147483647</definedName>
    <definedName name="solver_tim" localSheetId="2" hidden="1">2147483647</definedName>
    <definedName name="solver_tim" localSheetId="13" hidden="1">2147483647</definedName>
    <definedName name="solver_tim" localSheetId="12" hidden="1">2147483647</definedName>
    <definedName name="solver_tim" localSheetId="14" hidden="1">2147483647</definedName>
    <definedName name="solver_tim" localSheetId="15" hidden="1">2147483647</definedName>
    <definedName name="solver_tim" localSheetId="6" hidden="1">2147483647</definedName>
    <definedName name="solver_tim" localSheetId="8" hidden="1">2147483647</definedName>
    <definedName name="solver_tim" localSheetId="7" hidden="1">2147483647</definedName>
    <definedName name="solver_tim" localSheetId="9" hidden="1">2147483647</definedName>
    <definedName name="solver_tim" localSheetId="17" hidden="1">2147483647</definedName>
    <definedName name="solver_tim" localSheetId="10" hidden="1">2147483647</definedName>
    <definedName name="solver_tim" localSheetId="11" hidden="1">2147483647</definedName>
    <definedName name="solver_tol" localSheetId="18" hidden="1">0.01</definedName>
    <definedName name="solver_tol" localSheetId="5" hidden="1">0.01</definedName>
    <definedName name="solver_tol" localSheetId="1" hidden="1">0.01</definedName>
    <definedName name="solver_tol" localSheetId="3" hidden="1">0.01</definedName>
    <definedName name="solver_tol" localSheetId="4" hidden="1">0.01</definedName>
    <definedName name="solver_tol" localSheetId="2" hidden="1">0.01</definedName>
    <definedName name="solver_tol" localSheetId="13" hidden="1">0.01</definedName>
    <definedName name="solver_tol" localSheetId="12" hidden="1">0.01</definedName>
    <definedName name="solver_tol" localSheetId="14" hidden="1">0.01</definedName>
    <definedName name="solver_tol" localSheetId="15" hidden="1">0.01</definedName>
    <definedName name="solver_tol" localSheetId="6" hidden="1">0.01</definedName>
    <definedName name="solver_tol" localSheetId="8" hidden="1">0.01</definedName>
    <definedName name="solver_tol" localSheetId="7" hidden="1">0.01</definedName>
    <definedName name="solver_tol" localSheetId="9" hidden="1">0.01</definedName>
    <definedName name="solver_tol" localSheetId="17" hidden="1">0.01</definedName>
    <definedName name="solver_tol" localSheetId="10" hidden="1">0.01</definedName>
    <definedName name="solver_tol" localSheetId="11" hidden="1">0.01</definedName>
    <definedName name="solver_typ" localSheetId="18" hidden="1">3</definedName>
    <definedName name="solver_typ" localSheetId="5" hidden="1">3</definedName>
    <definedName name="solver_typ" localSheetId="1" hidden="1">3</definedName>
    <definedName name="solver_typ" localSheetId="3" hidden="1">3</definedName>
    <definedName name="solver_typ" localSheetId="4" hidden="1">3</definedName>
    <definedName name="solver_typ" localSheetId="2" hidden="1">3</definedName>
    <definedName name="solver_typ" localSheetId="13" hidden="1">3</definedName>
    <definedName name="solver_typ" localSheetId="12" hidden="1">3</definedName>
    <definedName name="solver_typ" localSheetId="14" hidden="1">3</definedName>
    <definedName name="solver_typ" localSheetId="15" hidden="1">3</definedName>
    <definedName name="solver_typ" localSheetId="6" hidden="1">3</definedName>
    <definedName name="solver_typ" localSheetId="8" hidden="1">3</definedName>
    <definedName name="solver_typ" localSheetId="7" hidden="1">3</definedName>
    <definedName name="solver_typ" localSheetId="9" hidden="1">3</definedName>
    <definedName name="solver_typ" localSheetId="17" hidden="1">3</definedName>
    <definedName name="solver_typ" localSheetId="10" hidden="1">3</definedName>
    <definedName name="solver_typ" localSheetId="11" hidden="1">3</definedName>
    <definedName name="solver_val" localSheetId="18" hidden="1">1</definedName>
    <definedName name="solver_val" localSheetId="5" hidden="1">1</definedName>
    <definedName name="solver_val" localSheetId="1" hidden="1">1</definedName>
    <definedName name="solver_val" localSheetId="3" hidden="1">1</definedName>
    <definedName name="solver_val" localSheetId="4" hidden="1">1</definedName>
    <definedName name="solver_val" localSheetId="2" hidden="1">1</definedName>
    <definedName name="solver_val" localSheetId="13" hidden="1">1</definedName>
    <definedName name="solver_val" localSheetId="12" hidden="1">1</definedName>
    <definedName name="solver_val" localSheetId="14" hidden="1">1</definedName>
    <definedName name="solver_val" localSheetId="15" hidden="1">1</definedName>
    <definedName name="solver_val" localSheetId="6" hidden="1">1</definedName>
    <definedName name="solver_val" localSheetId="8" hidden="1">1</definedName>
    <definedName name="solver_val" localSheetId="7" hidden="1">1</definedName>
    <definedName name="solver_val" localSheetId="9" hidden="1">1</definedName>
    <definedName name="solver_val" localSheetId="17" hidden="1">1</definedName>
    <definedName name="solver_val" localSheetId="10" hidden="1">1</definedName>
    <definedName name="solver_val" localSheetId="11" hidden="1">1</definedName>
    <definedName name="solver_ver" localSheetId="18" hidden="1">3</definedName>
    <definedName name="solver_ver" localSheetId="5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2" hidden="1">3</definedName>
    <definedName name="solver_ver" localSheetId="13" hidden="1">3</definedName>
    <definedName name="solver_ver" localSheetId="12" hidden="1">3</definedName>
    <definedName name="solver_ver" localSheetId="14" hidden="1">3</definedName>
    <definedName name="solver_ver" localSheetId="15" hidden="1">3</definedName>
    <definedName name="solver_ver" localSheetId="6" hidden="1">3</definedName>
    <definedName name="solver_ver" localSheetId="8" hidden="1">3</definedName>
    <definedName name="solver_ver" localSheetId="7" hidden="1">3</definedName>
    <definedName name="solver_ver" localSheetId="9" hidden="1">3</definedName>
    <definedName name="solver_ver" localSheetId="17" hidden="1">3</definedName>
    <definedName name="solver_ver" localSheetId="10" hidden="1">3</definedName>
    <definedName name="solver_ver" localSheetId="11" hidden="1">3</definedName>
    <definedName name="X">'[1]PT3 Simulator'!$K$2</definedName>
    <definedName name="y">'[1]PT3 Simulator'!$L$2</definedName>
  </definedNames>
  <calcPr calcId="145621"/>
</workbook>
</file>

<file path=xl/calcChain.xml><?xml version="1.0" encoding="utf-8"?>
<calcChain xmlns="http://schemas.openxmlformats.org/spreadsheetml/2006/main">
  <c r="O57" i="31" l="1"/>
  <c r="M57" i="31"/>
  <c r="L57" i="31"/>
  <c r="N57" i="31" s="1"/>
  <c r="M56" i="31"/>
  <c r="L56" i="31"/>
  <c r="N56" i="31" s="1"/>
  <c r="M55" i="31"/>
  <c r="L55" i="31"/>
  <c r="O55" i="31" s="1"/>
  <c r="M54" i="31"/>
  <c r="L54" i="31"/>
  <c r="N54" i="31" s="1"/>
  <c r="M53" i="31"/>
  <c r="L53" i="31"/>
  <c r="N53" i="31" s="1"/>
  <c r="M52" i="31"/>
  <c r="L52" i="31"/>
  <c r="N52" i="31" s="1"/>
  <c r="M51" i="31"/>
  <c r="L51" i="31"/>
  <c r="O51" i="31" s="1"/>
  <c r="M50" i="31"/>
  <c r="L50" i="31"/>
  <c r="N50" i="31" s="1"/>
  <c r="N49" i="31"/>
  <c r="M49" i="31"/>
  <c r="L49" i="31"/>
  <c r="O49" i="31" s="1"/>
  <c r="M48" i="31"/>
  <c r="L48" i="31"/>
  <c r="N48" i="31" s="1"/>
  <c r="M47" i="31"/>
  <c r="L47" i="31"/>
  <c r="O47" i="31" s="1"/>
  <c r="M46" i="31"/>
  <c r="L46" i="31"/>
  <c r="N46" i="31" s="1"/>
  <c r="O45" i="31"/>
  <c r="N45" i="31"/>
  <c r="M45" i="31"/>
  <c r="L45" i="31"/>
  <c r="M44" i="31"/>
  <c r="L44" i="31"/>
  <c r="N44" i="31" s="1"/>
  <c r="M43" i="31"/>
  <c r="L43" i="31"/>
  <c r="O43" i="31" s="1"/>
  <c r="M42" i="31"/>
  <c r="L42" i="31"/>
  <c r="N42" i="31" s="1"/>
  <c r="O41" i="31"/>
  <c r="M41" i="31"/>
  <c r="L41" i="31"/>
  <c r="N41" i="31" s="1"/>
  <c r="M40" i="31"/>
  <c r="L40" i="31"/>
  <c r="N40" i="31" s="1"/>
  <c r="M39" i="31"/>
  <c r="L39" i="31"/>
  <c r="O39" i="31" s="1"/>
  <c r="M38" i="31"/>
  <c r="L38" i="31"/>
  <c r="N38" i="31" s="1"/>
  <c r="N37" i="31"/>
  <c r="M37" i="31"/>
  <c r="L37" i="31"/>
  <c r="O37" i="31" s="1"/>
  <c r="M36" i="31"/>
  <c r="L36" i="31"/>
  <c r="N36" i="31" s="1"/>
  <c r="M35" i="31"/>
  <c r="L35" i="31"/>
  <c r="O35" i="31" s="1"/>
  <c r="M34" i="31"/>
  <c r="L34" i="31"/>
  <c r="N34" i="31" s="1"/>
  <c r="M33" i="31"/>
  <c r="L33" i="31"/>
  <c r="O33" i="31" s="1"/>
  <c r="M32" i="31"/>
  <c r="L32" i="31"/>
  <c r="N32" i="31" s="1"/>
  <c r="M31" i="31"/>
  <c r="L31" i="31"/>
  <c r="O31" i="31" s="1"/>
  <c r="M30" i="31"/>
  <c r="L30" i="31"/>
  <c r="N30" i="31" s="1"/>
  <c r="N29" i="31"/>
  <c r="M29" i="31"/>
  <c r="L29" i="31"/>
  <c r="O29" i="31" s="1"/>
  <c r="M28" i="31"/>
  <c r="L28" i="31"/>
  <c r="N28" i="31" s="1"/>
  <c r="M27" i="31"/>
  <c r="L27" i="31"/>
  <c r="O27" i="31" s="1"/>
  <c r="M26" i="31"/>
  <c r="L26" i="31"/>
  <c r="N26" i="31" s="1"/>
  <c r="O25" i="31"/>
  <c r="N25" i="31"/>
  <c r="M25" i="31"/>
  <c r="L25" i="31"/>
  <c r="M24" i="31"/>
  <c r="L24" i="31"/>
  <c r="N24" i="31" s="1"/>
  <c r="M23" i="31"/>
  <c r="L23" i="31"/>
  <c r="O23" i="31" s="1"/>
  <c r="M22" i="31"/>
  <c r="L22" i="31"/>
  <c r="N22" i="31" s="1"/>
  <c r="N21" i="31"/>
  <c r="M21" i="31"/>
  <c r="L21" i="31"/>
  <c r="O21" i="31" s="1"/>
  <c r="M20" i="31"/>
  <c r="L20" i="31"/>
  <c r="N20" i="31" s="1"/>
  <c r="M19" i="31"/>
  <c r="L19" i="31"/>
  <c r="O19" i="31" s="1"/>
  <c r="M18" i="31"/>
  <c r="L18" i="31"/>
  <c r="N18" i="31" s="1"/>
  <c r="O17" i="31"/>
  <c r="N17" i="31"/>
  <c r="M17" i="31"/>
  <c r="L17" i="31"/>
  <c r="M16" i="31"/>
  <c r="L16" i="31"/>
  <c r="N16" i="31" s="1"/>
  <c r="M15" i="31"/>
  <c r="L15" i="31"/>
  <c r="O15" i="31" s="1"/>
  <c r="M14" i="31"/>
  <c r="L14" i="31"/>
  <c r="N14" i="31" s="1"/>
  <c r="M13" i="31"/>
  <c r="L13" i="31"/>
  <c r="O13" i="31" s="1"/>
  <c r="M12" i="31"/>
  <c r="L12" i="31"/>
  <c r="N12" i="31" s="1"/>
  <c r="M11" i="31"/>
  <c r="L11" i="31"/>
  <c r="O11" i="31" s="1"/>
  <c r="M10" i="31"/>
  <c r="L10" i="31"/>
  <c r="N10" i="31" s="1"/>
  <c r="N9" i="31"/>
  <c r="M9" i="31"/>
  <c r="L9" i="31"/>
  <c r="O9" i="31" s="1"/>
  <c r="M8" i="31"/>
  <c r="L8" i="31"/>
  <c r="N8" i="31" s="1"/>
  <c r="M7" i="31"/>
  <c r="L7" i="31"/>
  <c r="O7" i="31" s="1"/>
  <c r="M6" i="31"/>
  <c r="L6" i="31"/>
  <c r="N6" i="31" s="1"/>
  <c r="N5" i="31"/>
  <c r="M5" i="31"/>
  <c r="L5" i="31"/>
  <c r="O5" i="31" s="1"/>
  <c r="M4" i="31"/>
  <c r="L4" i="31"/>
  <c r="N4" i="31" s="1"/>
  <c r="M3" i="31"/>
  <c r="L3" i="31"/>
  <c r="O3" i="31" s="1"/>
  <c r="F3" i="31"/>
  <c r="E3" i="31"/>
  <c r="M2" i="31"/>
  <c r="L2" i="31"/>
  <c r="O2" i="31" s="1"/>
  <c r="O57" i="30"/>
  <c r="M57" i="30"/>
  <c r="L57" i="30"/>
  <c r="M56" i="30"/>
  <c r="L56" i="30"/>
  <c r="M55" i="30"/>
  <c r="L55" i="30"/>
  <c r="M54" i="30"/>
  <c r="L54" i="30"/>
  <c r="M53" i="30"/>
  <c r="L53" i="30"/>
  <c r="M52" i="30"/>
  <c r="L52" i="30"/>
  <c r="M51" i="30"/>
  <c r="L51" i="30"/>
  <c r="M50" i="30"/>
  <c r="L50" i="30"/>
  <c r="M49" i="30"/>
  <c r="L49" i="30"/>
  <c r="M48" i="30"/>
  <c r="L48" i="30"/>
  <c r="M47" i="30"/>
  <c r="L47" i="30"/>
  <c r="M46" i="30"/>
  <c r="L46" i="30"/>
  <c r="M45" i="30"/>
  <c r="L45" i="30"/>
  <c r="M44" i="30"/>
  <c r="L44" i="30"/>
  <c r="M43" i="30"/>
  <c r="L43" i="30"/>
  <c r="M42" i="30"/>
  <c r="L42" i="30"/>
  <c r="M41" i="30"/>
  <c r="L41" i="30"/>
  <c r="M40" i="30"/>
  <c r="L40" i="30"/>
  <c r="M39" i="30"/>
  <c r="L39" i="30"/>
  <c r="M38" i="30"/>
  <c r="L38" i="30"/>
  <c r="M37" i="30"/>
  <c r="L37" i="30"/>
  <c r="M36" i="30"/>
  <c r="L36" i="30"/>
  <c r="M35" i="30"/>
  <c r="L35" i="30"/>
  <c r="M34" i="30"/>
  <c r="L34" i="30"/>
  <c r="M33" i="30"/>
  <c r="L33" i="30"/>
  <c r="M32" i="30"/>
  <c r="L32" i="30"/>
  <c r="M31" i="30"/>
  <c r="L31" i="30"/>
  <c r="M30" i="30"/>
  <c r="L30" i="30"/>
  <c r="M29" i="30"/>
  <c r="L29" i="30"/>
  <c r="M28" i="30"/>
  <c r="L28" i="30"/>
  <c r="M27" i="30"/>
  <c r="L27" i="30"/>
  <c r="M26" i="30"/>
  <c r="L26" i="30"/>
  <c r="M25" i="30"/>
  <c r="L25" i="30"/>
  <c r="M24" i="30"/>
  <c r="L24" i="30"/>
  <c r="M23" i="30"/>
  <c r="L23" i="30"/>
  <c r="M22" i="30"/>
  <c r="L22" i="30"/>
  <c r="M21" i="30"/>
  <c r="L21" i="30"/>
  <c r="M20" i="30"/>
  <c r="L20" i="30"/>
  <c r="M19" i="30"/>
  <c r="L19" i="30"/>
  <c r="M18" i="30"/>
  <c r="L18" i="30"/>
  <c r="M17" i="30"/>
  <c r="L17" i="30"/>
  <c r="M16" i="30"/>
  <c r="L16" i="30"/>
  <c r="M15" i="30"/>
  <c r="L15" i="30"/>
  <c r="M14" i="30"/>
  <c r="L14" i="30"/>
  <c r="O13" i="30"/>
  <c r="M13" i="30"/>
  <c r="L13" i="30"/>
  <c r="M12" i="30"/>
  <c r="L12" i="30"/>
  <c r="O11" i="30"/>
  <c r="M11" i="30"/>
  <c r="L11" i="30"/>
  <c r="M10" i="30"/>
  <c r="L10" i="30"/>
  <c r="O9" i="30"/>
  <c r="M9" i="30"/>
  <c r="L9" i="30"/>
  <c r="M8" i="30"/>
  <c r="L8" i="30"/>
  <c r="O7" i="30"/>
  <c r="M7" i="30"/>
  <c r="L7" i="30"/>
  <c r="M6" i="30"/>
  <c r="L6" i="30"/>
  <c r="O5" i="30"/>
  <c r="M5" i="30"/>
  <c r="L5" i="30"/>
  <c r="M4" i="30"/>
  <c r="L4" i="30"/>
  <c r="O3" i="30"/>
  <c r="M3" i="30"/>
  <c r="L3" i="30"/>
  <c r="F3" i="30"/>
  <c r="E3" i="30"/>
  <c r="N57" i="30" s="1"/>
  <c r="O2" i="30"/>
  <c r="M2" i="30"/>
  <c r="L2" i="30"/>
  <c r="N2" i="30" s="1"/>
  <c r="M57" i="29"/>
  <c r="L57" i="29"/>
  <c r="M56" i="29"/>
  <c r="L56" i="29"/>
  <c r="M55" i="29"/>
  <c r="L55" i="29"/>
  <c r="M54" i="29"/>
  <c r="L54" i="29"/>
  <c r="M53" i="29"/>
  <c r="L53" i="29"/>
  <c r="M52" i="29"/>
  <c r="L52" i="29"/>
  <c r="M51" i="29"/>
  <c r="L51" i="29"/>
  <c r="M50" i="29"/>
  <c r="L50" i="29"/>
  <c r="M49" i="29"/>
  <c r="L49" i="29"/>
  <c r="M48" i="29"/>
  <c r="L48" i="29"/>
  <c r="M47" i="29"/>
  <c r="L47" i="29"/>
  <c r="M46" i="29"/>
  <c r="L46" i="29"/>
  <c r="M45" i="29"/>
  <c r="L45" i="29"/>
  <c r="M44" i="29"/>
  <c r="L44" i="29"/>
  <c r="M43" i="29"/>
  <c r="L43" i="29"/>
  <c r="M42" i="29"/>
  <c r="L42" i="29"/>
  <c r="M41" i="29"/>
  <c r="L41" i="29"/>
  <c r="M40" i="29"/>
  <c r="L40" i="29"/>
  <c r="M39" i="29"/>
  <c r="L39" i="29"/>
  <c r="M38" i="29"/>
  <c r="L38" i="29"/>
  <c r="M37" i="29"/>
  <c r="L37" i="29"/>
  <c r="M36" i="29"/>
  <c r="L36" i="29"/>
  <c r="M35" i="29"/>
  <c r="L35" i="29"/>
  <c r="M34" i="29"/>
  <c r="L34" i="29"/>
  <c r="M33" i="29"/>
  <c r="L33" i="29"/>
  <c r="M32" i="29"/>
  <c r="L32" i="29"/>
  <c r="M31" i="29"/>
  <c r="L31" i="29"/>
  <c r="M30" i="29"/>
  <c r="L30" i="29"/>
  <c r="M29" i="29"/>
  <c r="L29" i="29"/>
  <c r="M28" i="29"/>
  <c r="L28" i="29"/>
  <c r="M27" i="29"/>
  <c r="L27" i="29"/>
  <c r="M26" i="29"/>
  <c r="L26" i="29"/>
  <c r="M25" i="29"/>
  <c r="L25" i="29"/>
  <c r="M24" i="29"/>
  <c r="L24" i="29"/>
  <c r="M23" i="29"/>
  <c r="L23" i="29"/>
  <c r="M22" i="29"/>
  <c r="L22" i="29"/>
  <c r="M21" i="29"/>
  <c r="L21" i="29"/>
  <c r="M20" i="29"/>
  <c r="L20" i="29"/>
  <c r="M19" i="29"/>
  <c r="L19" i="29"/>
  <c r="M18" i="29"/>
  <c r="L18" i="29"/>
  <c r="M17" i="29"/>
  <c r="L17" i="29"/>
  <c r="M16" i="29"/>
  <c r="L16" i="29"/>
  <c r="M15" i="29"/>
  <c r="L15" i="29"/>
  <c r="M14" i="29"/>
  <c r="L14" i="29"/>
  <c r="M13" i="29"/>
  <c r="L13" i="29"/>
  <c r="M12" i="29"/>
  <c r="L12" i="29"/>
  <c r="M11" i="29"/>
  <c r="L11" i="29"/>
  <c r="M10" i="29"/>
  <c r="L10" i="29"/>
  <c r="M9" i="29"/>
  <c r="L9" i="29"/>
  <c r="M8" i="29"/>
  <c r="L8" i="29"/>
  <c r="M7" i="29"/>
  <c r="L7" i="29"/>
  <c r="M6" i="29"/>
  <c r="L6" i="29"/>
  <c r="M5" i="29"/>
  <c r="L5" i="29"/>
  <c r="M4" i="29"/>
  <c r="L4" i="29"/>
  <c r="M3" i="29"/>
  <c r="L3" i="29"/>
  <c r="F3" i="29"/>
  <c r="N57" i="29" s="1"/>
  <c r="E3" i="29"/>
  <c r="M2" i="29"/>
  <c r="L2" i="29"/>
  <c r="M57" i="27"/>
  <c r="L57" i="27"/>
  <c r="M56" i="27"/>
  <c r="L56" i="27"/>
  <c r="M55" i="27"/>
  <c r="L55" i="27"/>
  <c r="M54" i="27"/>
  <c r="L54" i="27"/>
  <c r="M53" i="27"/>
  <c r="L53" i="27"/>
  <c r="M52" i="27"/>
  <c r="L52" i="27"/>
  <c r="M51" i="27"/>
  <c r="L51" i="27"/>
  <c r="M50" i="27"/>
  <c r="L50" i="27"/>
  <c r="M49" i="27"/>
  <c r="L49" i="27"/>
  <c r="M48" i="27"/>
  <c r="L48" i="27"/>
  <c r="M47" i="27"/>
  <c r="L47" i="27"/>
  <c r="M46" i="27"/>
  <c r="L46" i="27"/>
  <c r="M45" i="27"/>
  <c r="L45" i="27"/>
  <c r="M44" i="27"/>
  <c r="L44" i="27"/>
  <c r="M43" i="27"/>
  <c r="L43" i="27"/>
  <c r="M42" i="27"/>
  <c r="L42" i="27"/>
  <c r="M41" i="27"/>
  <c r="L41" i="27"/>
  <c r="M40" i="27"/>
  <c r="L40" i="27"/>
  <c r="M39" i="27"/>
  <c r="L39" i="27"/>
  <c r="M38" i="27"/>
  <c r="L38" i="27"/>
  <c r="M37" i="27"/>
  <c r="L37" i="27"/>
  <c r="M36" i="27"/>
  <c r="L36" i="27"/>
  <c r="M35" i="27"/>
  <c r="L35" i="27"/>
  <c r="M34" i="27"/>
  <c r="L34" i="27"/>
  <c r="M33" i="27"/>
  <c r="L33" i="27"/>
  <c r="M32" i="27"/>
  <c r="L32" i="27"/>
  <c r="M31" i="27"/>
  <c r="L31" i="27"/>
  <c r="M30" i="27"/>
  <c r="L30" i="27"/>
  <c r="M29" i="27"/>
  <c r="L29" i="27"/>
  <c r="M28" i="27"/>
  <c r="L28" i="27"/>
  <c r="M27" i="27"/>
  <c r="L27" i="27"/>
  <c r="M26" i="27"/>
  <c r="L26" i="27"/>
  <c r="M25" i="27"/>
  <c r="L25" i="27"/>
  <c r="M24" i="27"/>
  <c r="L24" i="27"/>
  <c r="M23" i="27"/>
  <c r="L23" i="27"/>
  <c r="M22" i="27"/>
  <c r="L22" i="27"/>
  <c r="M21" i="27"/>
  <c r="L21" i="27"/>
  <c r="M20" i="27"/>
  <c r="L20" i="27"/>
  <c r="M19" i="27"/>
  <c r="L19" i="27"/>
  <c r="M18" i="27"/>
  <c r="L18" i="27"/>
  <c r="M17" i="27"/>
  <c r="L17" i="27"/>
  <c r="M16" i="27"/>
  <c r="L16" i="27"/>
  <c r="M15" i="27"/>
  <c r="L15" i="27"/>
  <c r="M14" i="27"/>
  <c r="L14" i="27"/>
  <c r="M13" i="27"/>
  <c r="L13" i="27"/>
  <c r="M12" i="27"/>
  <c r="L12" i="27"/>
  <c r="M11" i="27"/>
  <c r="L11" i="27"/>
  <c r="M10" i="27"/>
  <c r="L10" i="27"/>
  <c r="M9" i="27"/>
  <c r="L9" i="27"/>
  <c r="M8" i="27"/>
  <c r="L8" i="27"/>
  <c r="M7" i="27"/>
  <c r="L7" i="27"/>
  <c r="M6" i="27"/>
  <c r="L6" i="27"/>
  <c r="M5" i="27"/>
  <c r="L5" i="27"/>
  <c r="M4" i="27"/>
  <c r="L4" i="27"/>
  <c r="M3" i="27"/>
  <c r="L3" i="27"/>
  <c r="F3" i="27"/>
  <c r="O2" i="27" s="1"/>
  <c r="E3" i="27"/>
  <c r="M2" i="27"/>
  <c r="L2" i="27"/>
  <c r="M57" i="26"/>
  <c r="L57" i="26"/>
  <c r="N57" i="26" s="1"/>
  <c r="M56" i="26"/>
  <c r="L56" i="26"/>
  <c r="N56" i="26" s="1"/>
  <c r="M55" i="26"/>
  <c r="L55" i="26"/>
  <c r="O55" i="26" s="1"/>
  <c r="M54" i="26"/>
  <c r="L54" i="26"/>
  <c r="N54" i="26" s="1"/>
  <c r="M53" i="26"/>
  <c r="L53" i="26"/>
  <c r="O53" i="26" s="1"/>
  <c r="M52" i="26"/>
  <c r="L52" i="26"/>
  <c r="N52" i="26" s="1"/>
  <c r="M51" i="26"/>
  <c r="L51" i="26"/>
  <c r="N51" i="26" s="1"/>
  <c r="M50" i="26"/>
  <c r="L50" i="26"/>
  <c r="N50" i="26" s="1"/>
  <c r="M49" i="26"/>
  <c r="L49" i="26"/>
  <c r="O49" i="26" s="1"/>
  <c r="M48" i="26"/>
  <c r="L48" i="26"/>
  <c r="N48" i="26" s="1"/>
  <c r="M47" i="26"/>
  <c r="L47" i="26"/>
  <c r="O47" i="26" s="1"/>
  <c r="M46" i="26"/>
  <c r="L46" i="26"/>
  <c r="N46" i="26" s="1"/>
  <c r="M45" i="26"/>
  <c r="L45" i="26"/>
  <c r="O45" i="26" s="1"/>
  <c r="M44" i="26"/>
  <c r="L44" i="26"/>
  <c r="N44" i="26" s="1"/>
  <c r="M43" i="26"/>
  <c r="L43" i="26"/>
  <c r="O43" i="26" s="1"/>
  <c r="M42" i="26"/>
  <c r="L42" i="26"/>
  <c r="N42" i="26" s="1"/>
  <c r="M41" i="26"/>
  <c r="L41" i="26"/>
  <c r="O41" i="26" s="1"/>
  <c r="M40" i="26"/>
  <c r="L40" i="26"/>
  <c r="N40" i="26" s="1"/>
  <c r="M39" i="26"/>
  <c r="L39" i="26"/>
  <c r="O39" i="26" s="1"/>
  <c r="M38" i="26"/>
  <c r="L38" i="26"/>
  <c r="N38" i="26" s="1"/>
  <c r="M37" i="26"/>
  <c r="L37" i="26"/>
  <c r="O37" i="26" s="1"/>
  <c r="M36" i="26"/>
  <c r="L36" i="26"/>
  <c r="N36" i="26" s="1"/>
  <c r="M35" i="26"/>
  <c r="L35" i="26"/>
  <c r="O35" i="26" s="1"/>
  <c r="M34" i="26"/>
  <c r="L34" i="26"/>
  <c r="N34" i="26" s="1"/>
  <c r="M33" i="26"/>
  <c r="L33" i="26"/>
  <c r="O33" i="26" s="1"/>
  <c r="M32" i="26"/>
  <c r="L32" i="26"/>
  <c r="N32" i="26" s="1"/>
  <c r="M31" i="26"/>
  <c r="L31" i="26"/>
  <c r="O31" i="26" s="1"/>
  <c r="M30" i="26"/>
  <c r="L30" i="26"/>
  <c r="O30" i="26" s="1"/>
  <c r="M29" i="26"/>
  <c r="L29" i="26"/>
  <c r="O29" i="26" s="1"/>
  <c r="M28" i="26"/>
  <c r="L28" i="26"/>
  <c r="O28" i="26" s="1"/>
  <c r="M27" i="26"/>
  <c r="L27" i="26"/>
  <c r="O27" i="26" s="1"/>
  <c r="M26" i="26"/>
  <c r="L26" i="26"/>
  <c r="O26" i="26" s="1"/>
  <c r="M25" i="26"/>
  <c r="L25" i="26"/>
  <c r="O25" i="26" s="1"/>
  <c r="M24" i="26"/>
  <c r="L24" i="26"/>
  <c r="O24" i="26" s="1"/>
  <c r="M23" i="26"/>
  <c r="L23" i="26"/>
  <c r="O23" i="26" s="1"/>
  <c r="M22" i="26"/>
  <c r="L22" i="26"/>
  <c r="O22" i="26" s="1"/>
  <c r="M21" i="26"/>
  <c r="L21" i="26"/>
  <c r="O21" i="26" s="1"/>
  <c r="M20" i="26"/>
  <c r="L20" i="26"/>
  <c r="O20" i="26" s="1"/>
  <c r="M19" i="26"/>
  <c r="L19" i="26"/>
  <c r="O19" i="26" s="1"/>
  <c r="M18" i="26"/>
  <c r="L18" i="26"/>
  <c r="O18" i="26" s="1"/>
  <c r="M17" i="26"/>
  <c r="L17" i="26"/>
  <c r="N17" i="26" s="1"/>
  <c r="M16" i="26"/>
  <c r="L16" i="26"/>
  <c r="O16" i="26" s="1"/>
  <c r="M15" i="26"/>
  <c r="L15" i="26"/>
  <c r="O15" i="26" s="1"/>
  <c r="M14" i="26"/>
  <c r="L14" i="26"/>
  <c r="O14" i="26" s="1"/>
  <c r="M13" i="26"/>
  <c r="L13" i="26"/>
  <c r="N13" i="26" s="1"/>
  <c r="M12" i="26"/>
  <c r="L12" i="26"/>
  <c r="O12" i="26" s="1"/>
  <c r="M11" i="26"/>
  <c r="L11" i="26"/>
  <c r="O11" i="26" s="1"/>
  <c r="M10" i="26"/>
  <c r="L10" i="26"/>
  <c r="O10" i="26" s="1"/>
  <c r="M9" i="26"/>
  <c r="L9" i="26"/>
  <c r="N9" i="26" s="1"/>
  <c r="M8" i="26"/>
  <c r="L8" i="26"/>
  <c r="O8" i="26" s="1"/>
  <c r="M7" i="26"/>
  <c r="L7" i="26"/>
  <c r="O7" i="26" s="1"/>
  <c r="M6" i="26"/>
  <c r="L6" i="26"/>
  <c r="O6" i="26" s="1"/>
  <c r="M5" i="26"/>
  <c r="L5" i="26"/>
  <c r="N5" i="26" s="1"/>
  <c r="M4" i="26"/>
  <c r="L4" i="26"/>
  <c r="O4" i="26" s="1"/>
  <c r="M3" i="26"/>
  <c r="L3" i="26"/>
  <c r="O3" i="26" s="1"/>
  <c r="F3" i="26"/>
  <c r="E3" i="26"/>
  <c r="O56" i="26" s="1"/>
  <c r="M2" i="26"/>
  <c r="L2" i="26"/>
  <c r="O2" i="26" s="1"/>
  <c r="M57" i="25"/>
  <c r="L57" i="25"/>
  <c r="O57" i="25" s="1"/>
  <c r="M56" i="25"/>
  <c r="L56" i="25"/>
  <c r="M55" i="25"/>
  <c r="L55" i="25"/>
  <c r="M54" i="25"/>
  <c r="L54" i="25"/>
  <c r="M53" i="25"/>
  <c r="L53" i="25"/>
  <c r="M52" i="25"/>
  <c r="L52" i="25"/>
  <c r="M51" i="25"/>
  <c r="L51" i="25"/>
  <c r="M50" i="25"/>
  <c r="L50" i="25"/>
  <c r="M49" i="25"/>
  <c r="L49" i="25"/>
  <c r="M48" i="25"/>
  <c r="L48" i="25"/>
  <c r="M47" i="25"/>
  <c r="L47" i="25"/>
  <c r="M46" i="25"/>
  <c r="L46" i="25"/>
  <c r="M45" i="25"/>
  <c r="L45" i="25"/>
  <c r="M44" i="25"/>
  <c r="L44" i="25"/>
  <c r="M43" i="25"/>
  <c r="L43" i="25"/>
  <c r="M42" i="25"/>
  <c r="L42" i="25"/>
  <c r="M41" i="25"/>
  <c r="L41" i="25"/>
  <c r="M40" i="25"/>
  <c r="L40" i="25"/>
  <c r="M39" i="25"/>
  <c r="L39" i="25"/>
  <c r="M38" i="25"/>
  <c r="L38" i="25"/>
  <c r="M37" i="25"/>
  <c r="L37" i="25"/>
  <c r="M36" i="25"/>
  <c r="L36" i="25"/>
  <c r="M35" i="25"/>
  <c r="L35" i="25"/>
  <c r="M34" i="25"/>
  <c r="L34" i="25"/>
  <c r="M33" i="25"/>
  <c r="L33" i="25"/>
  <c r="M32" i="25"/>
  <c r="L32" i="25"/>
  <c r="M31" i="25"/>
  <c r="L31" i="25"/>
  <c r="M30" i="25"/>
  <c r="L30" i="25"/>
  <c r="M29" i="25"/>
  <c r="L29" i="25"/>
  <c r="M28" i="25"/>
  <c r="L28" i="25"/>
  <c r="M27" i="25"/>
  <c r="L27" i="25"/>
  <c r="M26" i="25"/>
  <c r="L26" i="25"/>
  <c r="M25" i="25"/>
  <c r="L25" i="25"/>
  <c r="M24" i="25"/>
  <c r="L24" i="25"/>
  <c r="M23" i="25"/>
  <c r="L23" i="25"/>
  <c r="M22" i="25"/>
  <c r="L22" i="25"/>
  <c r="M21" i="25"/>
  <c r="L21" i="25"/>
  <c r="M20" i="25"/>
  <c r="L20" i="25"/>
  <c r="M19" i="25"/>
  <c r="L19" i="25"/>
  <c r="M18" i="25"/>
  <c r="L18" i="25"/>
  <c r="M17" i="25"/>
  <c r="L17" i="25"/>
  <c r="O17" i="25" s="1"/>
  <c r="M16" i="25"/>
  <c r="L16" i="25"/>
  <c r="M15" i="25"/>
  <c r="L15" i="25"/>
  <c r="M14" i="25"/>
  <c r="L14" i="25"/>
  <c r="M13" i="25"/>
  <c r="L13" i="25"/>
  <c r="M12" i="25"/>
  <c r="L12" i="25"/>
  <c r="M11" i="25"/>
  <c r="L11" i="25"/>
  <c r="M10" i="25"/>
  <c r="L10" i="25"/>
  <c r="M9" i="25"/>
  <c r="L9" i="25"/>
  <c r="M8" i="25"/>
  <c r="L8" i="25"/>
  <c r="M7" i="25"/>
  <c r="L7" i="25"/>
  <c r="M6" i="25"/>
  <c r="L6" i="25"/>
  <c r="M5" i="25"/>
  <c r="L5" i="25"/>
  <c r="M4" i="25"/>
  <c r="L4" i="25"/>
  <c r="M3" i="25"/>
  <c r="L3" i="25"/>
  <c r="F3" i="25"/>
  <c r="N53" i="25" s="1"/>
  <c r="E3" i="25"/>
  <c r="M2" i="25"/>
  <c r="L2" i="25"/>
  <c r="M57" i="24"/>
  <c r="L57" i="24"/>
  <c r="M56" i="24"/>
  <c r="L56" i="24"/>
  <c r="M55" i="24"/>
  <c r="L55" i="24"/>
  <c r="M54" i="24"/>
  <c r="L54" i="24"/>
  <c r="M53" i="24"/>
  <c r="L53" i="24"/>
  <c r="M52" i="24"/>
  <c r="L52" i="24"/>
  <c r="M51" i="24"/>
  <c r="L51" i="24"/>
  <c r="M50" i="24"/>
  <c r="L50" i="24"/>
  <c r="M49" i="24"/>
  <c r="L49" i="24"/>
  <c r="M48" i="24"/>
  <c r="L48" i="24"/>
  <c r="M47" i="24"/>
  <c r="L47" i="24"/>
  <c r="M46" i="24"/>
  <c r="L46" i="24"/>
  <c r="M45" i="24"/>
  <c r="L45" i="24"/>
  <c r="M44" i="24"/>
  <c r="L44" i="24"/>
  <c r="M43" i="24"/>
  <c r="L43" i="24"/>
  <c r="M42" i="24"/>
  <c r="L42" i="24"/>
  <c r="M41" i="24"/>
  <c r="L41" i="24"/>
  <c r="M40" i="24"/>
  <c r="L40" i="24"/>
  <c r="M39" i="24"/>
  <c r="L39" i="24"/>
  <c r="M38" i="24"/>
  <c r="L38" i="24"/>
  <c r="M37" i="24"/>
  <c r="L37" i="24"/>
  <c r="M36" i="24"/>
  <c r="L36" i="24"/>
  <c r="M35" i="24"/>
  <c r="L35" i="24"/>
  <c r="M34" i="24"/>
  <c r="L34" i="24"/>
  <c r="M33" i="24"/>
  <c r="L33" i="24"/>
  <c r="M32" i="24"/>
  <c r="L32" i="24"/>
  <c r="M31" i="24"/>
  <c r="L31" i="24"/>
  <c r="M30" i="24"/>
  <c r="L30" i="24"/>
  <c r="M29" i="24"/>
  <c r="L29" i="24"/>
  <c r="M28" i="24"/>
  <c r="L28" i="24"/>
  <c r="M27" i="24"/>
  <c r="L27" i="24"/>
  <c r="M26" i="24"/>
  <c r="L26" i="24"/>
  <c r="M25" i="24"/>
  <c r="L25" i="24"/>
  <c r="M24" i="24"/>
  <c r="L24" i="24"/>
  <c r="M23" i="24"/>
  <c r="L23" i="24"/>
  <c r="M22" i="24"/>
  <c r="L22" i="24"/>
  <c r="M21" i="24"/>
  <c r="L21" i="24"/>
  <c r="M20" i="24"/>
  <c r="L20" i="24"/>
  <c r="M19" i="24"/>
  <c r="L19" i="24"/>
  <c r="M18" i="24"/>
  <c r="L18" i="24"/>
  <c r="M17" i="24"/>
  <c r="L17" i="24"/>
  <c r="M16" i="24"/>
  <c r="L16" i="24"/>
  <c r="M15" i="24"/>
  <c r="L15" i="24"/>
  <c r="M14" i="24"/>
  <c r="L14" i="24"/>
  <c r="M13" i="24"/>
  <c r="L13" i="24"/>
  <c r="M12" i="24"/>
  <c r="L12" i="24"/>
  <c r="M11" i="24"/>
  <c r="L11" i="24"/>
  <c r="M10" i="24"/>
  <c r="L10" i="24"/>
  <c r="M9" i="24"/>
  <c r="L9" i="24"/>
  <c r="M8" i="24"/>
  <c r="L8" i="24"/>
  <c r="M7" i="24"/>
  <c r="L7" i="24"/>
  <c r="M6" i="24"/>
  <c r="L6" i="24"/>
  <c r="M5" i="24"/>
  <c r="L5" i="24"/>
  <c r="M4" i="24"/>
  <c r="L4" i="24"/>
  <c r="M3" i="24"/>
  <c r="L3" i="24"/>
  <c r="F3" i="24"/>
  <c r="O51" i="24" s="1"/>
  <c r="E3" i="24"/>
  <c r="M2" i="24"/>
  <c r="L2" i="24"/>
  <c r="M57" i="23"/>
  <c r="L57" i="23"/>
  <c r="M56" i="23"/>
  <c r="L56" i="23"/>
  <c r="M55" i="23"/>
  <c r="L55" i="23"/>
  <c r="M54" i="23"/>
  <c r="L54" i="23"/>
  <c r="M53" i="23"/>
  <c r="L53" i="23"/>
  <c r="M52" i="23"/>
  <c r="L52" i="23"/>
  <c r="M51" i="23"/>
  <c r="L51" i="23"/>
  <c r="M50" i="23"/>
  <c r="L50" i="23"/>
  <c r="M49" i="23"/>
  <c r="L49" i="23"/>
  <c r="M48" i="23"/>
  <c r="L48" i="23"/>
  <c r="M47" i="23"/>
  <c r="L47" i="23"/>
  <c r="M46" i="23"/>
  <c r="L46" i="23"/>
  <c r="M45" i="23"/>
  <c r="L45" i="23"/>
  <c r="M44" i="23"/>
  <c r="L44" i="23"/>
  <c r="M43" i="23"/>
  <c r="L43" i="23"/>
  <c r="M42" i="23"/>
  <c r="L42" i="23"/>
  <c r="M41" i="23"/>
  <c r="L41" i="23"/>
  <c r="M40" i="23"/>
  <c r="L40" i="23"/>
  <c r="M39" i="23"/>
  <c r="L39" i="23"/>
  <c r="M38" i="23"/>
  <c r="L38" i="23"/>
  <c r="M37" i="23"/>
  <c r="L37" i="23"/>
  <c r="M36" i="23"/>
  <c r="L36" i="23"/>
  <c r="M35" i="23"/>
  <c r="L35" i="23"/>
  <c r="M34" i="23"/>
  <c r="L34" i="23"/>
  <c r="M33" i="23"/>
  <c r="L33" i="23"/>
  <c r="M32" i="23"/>
  <c r="L32" i="23"/>
  <c r="M31" i="23"/>
  <c r="L31" i="23"/>
  <c r="M30" i="23"/>
  <c r="L30" i="23"/>
  <c r="M29" i="23"/>
  <c r="L29" i="23"/>
  <c r="M28" i="23"/>
  <c r="L28" i="23"/>
  <c r="M27" i="23"/>
  <c r="L27" i="23"/>
  <c r="M26" i="23"/>
  <c r="L26" i="23"/>
  <c r="O25" i="23"/>
  <c r="M25" i="23"/>
  <c r="L25" i="23"/>
  <c r="M24" i="23"/>
  <c r="L24" i="23"/>
  <c r="M23" i="23"/>
  <c r="L23" i="23"/>
  <c r="M22" i="23"/>
  <c r="L22" i="23"/>
  <c r="M21" i="23"/>
  <c r="L21" i="23"/>
  <c r="M20" i="23"/>
  <c r="L20" i="23"/>
  <c r="M19" i="23"/>
  <c r="L19" i="23"/>
  <c r="M18" i="23"/>
  <c r="L18" i="23"/>
  <c r="M17" i="23"/>
  <c r="L17" i="23"/>
  <c r="M16" i="23"/>
  <c r="L16" i="23"/>
  <c r="M15" i="23"/>
  <c r="L15" i="23"/>
  <c r="M14" i="23"/>
  <c r="L14" i="23"/>
  <c r="M13" i="23"/>
  <c r="L13" i="23"/>
  <c r="M12" i="23"/>
  <c r="L12" i="23"/>
  <c r="M11" i="23"/>
  <c r="L11" i="23"/>
  <c r="M10" i="23"/>
  <c r="L10" i="23"/>
  <c r="M9" i="23"/>
  <c r="L9" i="23"/>
  <c r="M8" i="23"/>
  <c r="L8" i="23"/>
  <c r="M7" i="23"/>
  <c r="L7" i="23"/>
  <c r="M6" i="23"/>
  <c r="L6" i="23"/>
  <c r="M5" i="23"/>
  <c r="L5" i="23"/>
  <c r="M4" i="23"/>
  <c r="L4" i="23"/>
  <c r="M3" i="23"/>
  <c r="L3" i="23"/>
  <c r="F3" i="23"/>
  <c r="N51" i="23" s="1"/>
  <c r="E3" i="23"/>
  <c r="M2" i="23"/>
  <c r="L2" i="23"/>
  <c r="M57" i="22"/>
  <c r="L57" i="22"/>
  <c r="O57" i="22" s="1"/>
  <c r="M56" i="22"/>
  <c r="L56" i="22"/>
  <c r="M55" i="22"/>
  <c r="L55" i="22"/>
  <c r="N55" i="22" s="1"/>
  <c r="M54" i="22"/>
  <c r="L54" i="22"/>
  <c r="M53" i="22"/>
  <c r="L53" i="22"/>
  <c r="N53" i="22" s="1"/>
  <c r="M52" i="22"/>
  <c r="L52" i="22"/>
  <c r="M51" i="22"/>
  <c r="L51" i="22"/>
  <c r="O51" i="22" s="1"/>
  <c r="M50" i="22"/>
  <c r="L50" i="22"/>
  <c r="M49" i="22"/>
  <c r="L49" i="22"/>
  <c r="O49" i="22" s="1"/>
  <c r="M48" i="22"/>
  <c r="L48" i="22"/>
  <c r="M47" i="22"/>
  <c r="L47" i="22"/>
  <c r="O47" i="22" s="1"/>
  <c r="M46" i="22"/>
  <c r="L46" i="22"/>
  <c r="M45" i="22"/>
  <c r="L45" i="22"/>
  <c r="O45" i="22" s="1"/>
  <c r="M44" i="22"/>
  <c r="L44" i="22"/>
  <c r="M43" i="22"/>
  <c r="L43" i="22"/>
  <c r="O43" i="22" s="1"/>
  <c r="M42" i="22"/>
  <c r="L42" i="22"/>
  <c r="M41" i="22"/>
  <c r="L41" i="22"/>
  <c r="O41" i="22" s="1"/>
  <c r="M40" i="22"/>
  <c r="L40" i="22"/>
  <c r="M39" i="22"/>
  <c r="L39" i="22"/>
  <c r="O39" i="22" s="1"/>
  <c r="M38" i="22"/>
  <c r="L38" i="22"/>
  <c r="M37" i="22"/>
  <c r="L37" i="22"/>
  <c r="O37" i="22" s="1"/>
  <c r="M36" i="22"/>
  <c r="L36" i="22"/>
  <c r="M35" i="22"/>
  <c r="L35" i="22"/>
  <c r="O35" i="22" s="1"/>
  <c r="M34" i="22"/>
  <c r="L34" i="22"/>
  <c r="M33" i="22"/>
  <c r="L33" i="22"/>
  <c r="O33" i="22" s="1"/>
  <c r="M32" i="22"/>
  <c r="L32" i="22"/>
  <c r="M31" i="22"/>
  <c r="L31" i="22"/>
  <c r="O31" i="22" s="1"/>
  <c r="M30" i="22"/>
  <c r="L30" i="22"/>
  <c r="M29" i="22"/>
  <c r="L29" i="22"/>
  <c r="O29" i="22" s="1"/>
  <c r="M28" i="22"/>
  <c r="L28" i="22"/>
  <c r="M27" i="22"/>
  <c r="L27" i="22"/>
  <c r="O27" i="22" s="1"/>
  <c r="M26" i="22"/>
  <c r="L26" i="22"/>
  <c r="M25" i="22"/>
  <c r="L25" i="22"/>
  <c r="N25" i="22" s="1"/>
  <c r="M24" i="22"/>
  <c r="L24" i="22"/>
  <c r="M23" i="22"/>
  <c r="L23" i="22"/>
  <c r="O23" i="22" s="1"/>
  <c r="M22" i="22"/>
  <c r="L22" i="22"/>
  <c r="M21" i="22"/>
  <c r="L21" i="22"/>
  <c r="N21" i="22" s="1"/>
  <c r="M20" i="22"/>
  <c r="L20" i="22"/>
  <c r="M19" i="22"/>
  <c r="L19" i="22"/>
  <c r="N19" i="22" s="1"/>
  <c r="M18" i="22"/>
  <c r="L18" i="22"/>
  <c r="M17" i="22"/>
  <c r="L17" i="22"/>
  <c r="O17" i="22" s="1"/>
  <c r="M16" i="22"/>
  <c r="L16" i="22"/>
  <c r="M15" i="22"/>
  <c r="L15" i="22"/>
  <c r="N15" i="22" s="1"/>
  <c r="M14" i="22"/>
  <c r="L14" i="22"/>
  <c r="M13" i="22"/>
  <c r="L13" i="22"/>
  <c r="O13" i="22" s="1"/>
  <c r="M12" i="22"/>
  <c r="L12" i="22"/>
  <c r="M11" i="22"/>
  <c r="L11" i="22"/>
  <c r="N11" i="22" s="1"/>
  <c r="M10" i="22"/>
  <c r="L10" i="22"/>
  <c r="M9" i="22"/>
  <c r="L9" i="22"/>
  <c r="N9" i="22" s="1"/>
  <c r="M8" i="22"/>
  <c r="L8" i="22"/>
  <c r="M7" i="22"/>
  <c r="L7" i="22"/>
  <c r="N7" i="22" s="1"/>
  <c r="M6" i="22"/>
  <c r="L6" i="22"/>
  <c r="M5" i="22"/>
  <c r="L5" i="22"/>
  <c r="O5" i="22" s="1"/>
  <c r="M4" i="22"/>
  <c r="L4" i="22"/>
  <c r="M3" i="22"/>
  <c r="L3" i="22"/>
  <c r="O3" i="22" s="1"/>
  <c r="F3" i="22"/>
  <c r="E3" i="22"/>
  <c r="O56" i="22" s="1"/>
  <c r="M2" i="22"/>
  <c r="L2" i="22"/>
  <c r="N2" i="22" s="1"/>
  <c r="O57" i="20"/>
  <c r="N57" i="20"/>
  <c r="M57" i="20"/>
  <c r="L57" i="20"/>
  <c r="M56" i="20"/>
  <c r="L56" i="20"/>
  <c r="N56" i="20" s="1"/>
  <c r="O55" i="20"/>
  <c r="N55" i="20"/>
  <c r="M55" i="20"/>
  <c r="L55" i="20"/>
  <c r="M54" i="20"/>
  <c r="L54" i="20"/>
  <c r="N54" i="20" s="1"/>
  <c r="O53" i="20"/>
  <c r="N53" i="20"/>
  <c r="M53" i="20"/>
  <c r="L53" i="20"/>
  <c r="M52" i="20"/>
  <c r="L52" i="20"/>
  <c r="N52" i="20" s="1"/>
  <c r="O51" i="20"/>
  <c r="N51" i="20"/>
  <c r="M51" i="20"/>
  <c r="L51" i="20"/>
  <c r="M50" i="20"/>
  <c r="L50" i="20"/>
  <c r="N50" i="20" s="1"/>
  <c r="O49" i="20"/>
  <c r="N49" i="20"/>
  <c r="M49" i="20"/>
  <c r="L49" i="20"/>
  <c r="M48" i="20"/>
  <c r="L48" i="20"/>
  <c r="N48" i="20" s="1"/>
  <c r="O47" i="20"/>
  <c r="N47" i="20"/>
  <c r="M47" i="20"/>
  <c r="L47" i="20"/>
  <c r="M46" i="20"/>
  <c r="L46" i="20"/>
  <c r="N46" i="20" s="1"/>
  <c r="O45" i="20"/>
  <c r="N45" i="20"/>
  <c r="M45" i="20"/>
  <c r="L45" i="20"/>
  <c r="M44" i="20"/>
  <c r="L44" i="20"/>
  <c r="N44" i="20" s="1"/>
  <c r="O43" i="20"/>
  <c r="N43" i="20"/>
  <c r="M43" i="20"/>
  <c r="L43" i="20"/>
  <c r="M42" i="20"/>
  <c r="L42" i="20"/>
  <c r="N42" i="20" s="1"/>
  <c r="O41" i="20"/>
  <c r="N41" i="20"/>
  <c r="M41" i="20"/>
  <c r="L41" i="20"/>
  <c r="M40" i="20"/>
  <c r="L40" i="20"/>
  <c r="N40" i="20" s="1"/>
  <c r="O39" i="20"/>
  <c r="N39" i="20"/>
  <c r="M39" i="20"/>
  <c r="L39" i="20"/>
  <c r="M38" i="20"/>
  <c r="L38" i="20"/>
  <c r="N38" i="20" s="1"/>
  <c r="O37" i="20"/>
  <c r="N37" i="20"/>
  <c r="M37" i="20"/>
  <c r="L37" i="20"/>
  <c r="M36" i="20"/>
  <c r="L36" i="20"/>
  <c r="N36" i="20" s="1"/>
  <c r="O35" i="20"/>
  <c r="N35" i="20"/>
  <c r="M35" i="20"/>
  <c r="L35" i="20"/>
  <c r="M34" i="20"/>
  <c r="L34" i="20"/>
  <c r="O34" i="20" s="1"/>
  <c r="O33" i="20"/>
  <c r="N33" i="20"/>
  <c r="M33" i="20"/>
  <c r="L33" i="20"/>
  <c r="M32" i="20"/>
  <c r="L32" i="20"/>
  <c r="O32" i="20" s="1"/>
  <c r="O31" i="20"/>
  <c r="N31" i="20"/>
  <c r="M31" i="20"/>
  <c r="L31" i="20"/>
  <c r="M30" i="20"/>
  <c r="L30" i="20"/>
  <c r="O30" i="20" s="1"/>
  <c r="O29" i="20"/>
  <c r="N29" i="20"/>
  <c r="M29" i="20"/>
  <c r="L29" i="20"/>
  <c r="M28" i="20"/>
  <c r="L28" i="20"/>
  <c r="O28" i="20" s="1"/>
  <c r="O27" i="20"/>
  <c r="N27" i="20"/>
  <c r="M27" i="20"/>
  <c r="L27" i="20"/>
  <c r="M26" i="20"/>
  <c r="L26" i="20"/>
  <c r="O26" i="20" s="1"/>
  <c r="O25" i="20"/>
  <c r="N25" i="20"/>
  <c r="M25" i="20"/>
  <c r="L25" i="20"/>
  <c r="M24" i="20"/>
  <c r="L24" i="20"/>
  <c r="O24" i="20" s="1"/>
  <c r="O23" i="20"/>
  <c r="N23" i="20"/>
  <c r="M23" i="20"/>
  <c r="L23" i="20"/>
  <c r="M22" i="20"/>
  <c r="L22" i="20"/>
  <c r="O22" i="20" s="1"/>
  <c r="O21" i="20"/>
  <c r="N21" i="20"/>
  <c r="M21" i="20"/>
  <c r="L21" i="20"/>
  <c r="M20" i="20"/>
  <c r="L20" i="20"/>
  <c r="O20" i="20" s="1"/>
  <c r="O19" i="20"/>
  <c r="N19" i="20"/>
  <c r="M19" i="20"/>
  <c r="L19" i="20"/>
  <c r="M18" i="20"/>
  <c r="L18" i="20"/>
  <c r="O18" i="20" s="1"/>
  <c r="O17" i="20"/>
  <c r="N17" i="20"/>
  <c r="M17" i="20"/>
  <c r="L17" i="20"/>
  <c r="M16" i="20"/>
  <c r="L16" i="20"/>
  <c r="O16" i="20" s="1"/>
  <c r="O15" i="20"/>
  <c r="N15" i="20"/>
  <c r="M15" i="20"/>
  <c r="L15" i="20"/>
  <c r="M14" i="20"/>
  <c r="L14" i="20"/>
  <c r="O14" i="20" s="1"/>
  <c r="O13" i="20"/>
  <c r="N13" i="20"/>
  <c r="M13" i="20"/>
  <c r="L13" i="20"/>
  <c r="M12" i="20"/>
  <c r="L12" i="20"/>
  <c r="O12" i="20" s="1"/>
  <c r="O11" i="20"/>
  <c r="N11" i="20"/>
  <c r="M11" i="20"/>
  <c r="L11" i="20"/>
  <c r="M10" i="20"/>
  <c r="L10" i="20"/>
  <c r="O10" i="20" s="1"/>
  <c r="O9" i="20"/>
  <c r="N9" i="20"/>
  <c r="M9" i="20"/>
  <c r="L9" i="20"/>
  <c r="M8" i="20"/>
  <c r="L8" i="20"/>
  <c r="O8" i="20" s="1"/>
  <c r="O7" i="20"/>
  <c r="N7" i="20"/>
  <c r="M7" i="20"/>
  <c r="L7" i="20"/>
  <c r="M6" i="20"/>
  <c r="L6" i="20"/>
  <c r="O6" i="20" s="1"/>
  <c r="O5" i="20"/>
  <c r="N5" i="20"/>
  <c r="M5" i="20"/>
  <c r="L5" i="20"/>
  <c r="M4" i="20"/>
  <c r="L4" i="20"/>
  <c r="O4" i="20" s="1"/>
  <c r="O3" i="20"/>
  <c r="N3" i="20"/>
  <c r="M3" i="20"/>
  <c r="L3" i="20"/>
  <c r="F3" i="20"/>
  <c r="E3" i="20"/>
  <c r="O56" i="20" s="1"/>
  <c r="M2" i="20"/>
  <c r="L2" i="20"/>
  <c r="N2" i="20" s="1"/>
  <c r="M57" i="18"/>
  <c r="L57" i="18"/>
  <c r="M56" i="18"/>
  <c r="L56" i="18"/>
  <c r="M55" i="18"/>
  <c r="L55" i="18"/>
  <c r="M54" i="18"/>
  <c r="L54" i="18"/>
  <c r="M53" i="18"/>
  <c r="L53" i="18"/>
  <c r="M52" i="18"/>
  <c r="L52" i="18"/>
  <c r="M51" i="18"/>
  <c r="L51" i="18"/>
  <c r="M50" i="18"/>
  <c r="L50" i="18"/>
  <c r="M49" i="18"/>
  <c r="L49" i="18"/>
  <c r="M48" i="18"/>
  <c r="L48" i="18"/>
  <c r="M47" i="18"/>
  <c r="L47" i="18"/>
  <c r="M46" i="18"/>
  <c r="L46" i="18"/>
  <c r="M45" i="18"/>
  <c r="L45" i="18"/>
  <c r="M44" i="18"/>
  <c r="L44" i="18"/>
  <c r="M43" i="18"/>
  <c r="L43" i="18"/>
  <c r="M42" i="18"/>
  <c r="L42" i="18"/>
  <c r="M41" i="18"/>
  <c r="L41" i="18"/>
  <c r="M40" i="18"/>
  <c r="L40" i="18"/>
  <c r="M39" i="18"/>
  <c r="L39" i="18"/>
  <c r="M38" i="18"/>
  <c r="L38" i="18"/>
  <c r="M37" i="18"/>
  <c r="L37" i="18"/>
  <c r="M36" i="18"/>
  <c r="L36" i="18"/>
  <c r="M35" i="18"/>
  <c r="L35" i="18"/>
  <c r="M34" i="18"/>
  <c r="L34" i="18"/>
  <c r="M33" i="18"/>
  <c r="L33" i="18"/>
  <c r="M32" i="18"/>
  <c r="L32" i="18"/>
  <c r="M31" i="18"/>
  <c r="L31" i="18"/>
  <c r="M30" i="18"/>
  <c r="L30" i="18"/>
  <c r="M29" i="18"/>
  <c r="L29" i="18"/>
  <c r="M28" i="18"/>
  <c r="L28" i="18"/>
  <c r="M27" i="18"/>
  <c r="L27" i="18"/>
  <c r="M26" i="18"/>
  <c r="L26" i="18"/>
  <c r="M25" i="18"/>
  <c r="L25" i="18"/>
  <c r="M24" i="18"/>
  <c r="L24" i="18"/>
  <c r="M23" i="18"/>
  <c r="L23" i="18"/>
  <c r="M22" i="18"/>
  <c r="L22" i="18"/>
  <c r="M21" i="18"/>
  <c r="L21" i="18"/>
  <c r="M20" i="18"/>
  <c r="L20" i="18"/>
  <c r="M19" i="18"/>
  <c r="L19" i="18"/>
  <c r="M18" i="18"/>
  <c r="L18" i="18"/>
  <c r="M17" i="18"/>
  <c r="L17" i="18"/>
  <c r="M16" i="18"/>
  <c r="L16" i="18"/>
  <c r="M15" i="18"/>
  <c r="L15" i="18"/>
  <c r="M14" i="18"/>
  <c r="L14" i="18"/>
  <c r="M13" i="18"/>
  <c r="L13" i="18"/>
  <c r="M12" i="18"/>
  <c r="L12" i="18"/>
  <c r="M11" i="18"/>
  <c r="L11" i="18"/>
  <c r="M10" i="18"/>
  <c r="L10" i="18"/>
  <c r="M9" i="18"/>
  <c r="L9" i="18"/>
  <c r="M8" i="18"/>
  <c r="L8" i="18"/>
  <c r="M7" i="18"/>
  <c r="L7" i="18"/>
  <c r="M6" i="18"/>
  <c r="L6" i="18"/>
  <c r="M5" i="18"/>
  <c r="L5" i="18"/>
  <c r="M4" i="18"/>
  <c r="L4" i="18"/>
  <c r="M3" i="18"/>
  <c r="L3" i="18"/>
  <c r="F3" i="18"/>
  <c r="N57" i="18" s="1"/>
  <c r="E3" i="18"/>
  <c r="M2" i="18"/>
  <c r="L2" i="18"/>
  <c r="M57" i="17"/>
  <c r="L57" i="17"/>
  <c r="M56" i="17"/>
  <c r="L56" i="17"/>
  <c r="M55" i="17"/>
  <c r="L55" i="17"/>
  <c r="M54" i="17"/>
  <c r="L54" i="17"/>
  <c r="M53" i="17"/>
  <c r="L53" i="17"/>
  <c r="M52" i="17"/>
  <c r="L52" i="17"/>
  <c r="M51" i="17"/>
  <c r="L51" i="17"/>
  <c r="M50" i="17"/>
  <c r="L50" i="17"/>
  <c r="M49" i="17"/>
  <c r="L49" i="17"/>
  <c r="M48" i="17"/>
  <c r="L48" i="17"/>
  <c r="M47" i="17"/>
  <c r="L47" i="17"/>
  <c r="M46" i="17"/>
  <c r="L46" i="17"/>
  <c r="M45" i="17"/>
  <c r="L45" i="17"/>
  <c r="M44" i="17"/>
  <c r="L44" i="17"/>
  <c r="M43" i="17"/>
  <c r="L43" i="17"/>
  <c r="M42" i="17"/>
  <c r="L42" i="17"/>
  <c r="M41" i="17"/>
  <c r="L41" i="17"/>
  <c r="M40" i="17"/>
  <c r="L40" i="17"/>
  <c r="M39" i="17"/>
  <c r="L39" i="17"/>
  <c r="M38" i="17"/>
  <c r="L38" i="17"/>
  <c r="M37" i="17"/>
  <c r="L37" i="17"/>
  <c r="M36" i="17"/>
  <c r="L36" i="17"/>
  <c r="M35" i="17"/>
  <c r="L35" i="17"/>
  <c r="M34" i="17"/>
  <c r="L34" i="17"/>
  <c r="M33" i="17"/>
  <c r="L33" i="17"/>
  <c r="M32" i="17"/>
  <c r="L32" i="17"/>
  <c r="M31" i="17"/>
  <c r="L31" i="17"/>
  <c r="M30" i="17"/>
  <c r="L30" i="17"/>
  <c r="M29" i="17"/>
  <c r="L29" i="17"/>
  <c r="M28" i="17"/>
  <c r="L28" i="17"/>
  <c r="M27" i="17"/>
  <c r="L27" i="17"/>
  <c r="M26" i="17"/>
  <c r="L26" i="17"/>
  <c r="M25" i="17"/>
  <c r="L25" i="17"/>
  <c r="M24" i="17"/>
  <c r="L24" i="17"/>
  <c r="M23" i="17"/>
  <c r="L23" i="17"/>
  <c r="M22" i="17"/>
  <c r="L22" i="17"/>
  <c r="M21" i="17"/>
  <c r="L21" i="17"/>
  <c r="M20" i="17"/>
  <c r="L20" i="17"/>
  <c r="M19" i="17"/>
  <c r="L19" i="17"/>
  <c r="M18" i="17"/>
  <c r="L18" i="17"/>
  <c r="M17" i="17"/>
  <c r="L17" i="17"/>
  <c r="M16" i="17"/>
  <c r="L16" i="17"/>
  <c r="M15" i="17"/>
  <c r="L15" i="17"/>
  <c r="M14" i="17"/>
  <c r="L14" i="17"/>
  <c r="M13" i="17"/>
  <c r="L13" i="17"/>
  <c r="M12" i="17"/>
  <c r="L12" i="17"/>
  <c r="M11" i="17"/>
  <c r="L11" i="17"/>
  <c r="M10" i="17"/>
  <c r="L10" i="17"/>
  <c r="M9" i="17"/>
  <c r="L9" i="17"/>
  <c r="M8" i="17"/>
  <c r="L8" i="17"/>
  <c r="M7" i="17"/>
  <c r="L7" i="17"/>
  <c r="M6" i="17"/>
  <c r="L6" i="17"/>
  <c r="M5" i="17"/>
  <c r="L5" i="17"/>
  <c r="M4" i="17"/>
  <c r="L4" i="17"/>
  <c r="M3" i="17"/>
  <c r="L3" i="17"/>
  <c r="F3" i="17"/>
  <c r="O2" i="17" s="1"/>
  <c r="E3" i="17"/>
  <c r="M2" i="17"/>
  <c r="L2" i="17"/>
  <c r="N33" i="31" l="1"/>
  <c r="N13" i="31"/>
  <c r="O53" i="31"/>
  <c r="O56" i="31"/>
  <c r="N7" i="31"/>
  <c r="N15" i="31"/>
  <c r="N23" i="31"/>
  <c r="N31" i="31"/>
  <c r="N39" i="31"/>
  <c r="N47" i="31"/>
  <c r="N55" i="31"/>
  <c r="N3" i="31"/>
  <c r="N11" i="31"/>
  <c r="N19" i="31"/>
  <c r="N27" i="31"/>
  <c r="N35" i="31"/>
  <c r="N43" i="31"/>
  <c r="N51" i="31"/>
  <c r="N2" i="31"/>
  <c r="O4" i="31"/>
  <c r="O6" i="31"/>
  <c r="O8" i="31"/>
  <c r="O10" i="31"/>
  <c r="O12" i="31"/>
  <c r="O14" i="31"/>
  <c r="O16" i="31"/>
  <c r="O18" i="31"/>
  <c r="O20" i="31"/>
  <c r="O22" i="31"/>
  <c r="O24" i="31"/>
  <c r="O26" i="31"/>
  <c r="O28" i="31"/>
  <c r="O30" i="31"/>
  <c r="O32" i="31"/>
  <c r="O34" i="31"/>
  <c r="O36" i="31"/>
  <c r="O38" i="31"/>
  <c r="O40" i="31"/>
  <c r="O42" i="31"/>
  <c r="O44" i="31"/>
  <c r="O46" i="31"/>
  <c r="O48" i="31"/>
  <c r="O50" i="31"/>
  <c r="O52" i="31"/>
  <c r="O54" i="31"/>
  <c r="N19" i="25"/>
  <c r="O15" i="30"/>
  <c r="O17" i="30"/>
  <c r="O19" i="30"/>
  <c r="O21" i="30"/>
  <c r="O23" i="30"/>
  <c r="O25" i="30"/>
  <c r="O27" i="30"/>
  <c r="O29" i="30"/>
  <c r="O31" i="30"/>
  <c r="O33" i="30"/>
  <c r="O35" i="30"/>
  <c r="O37" i="30"/>
  <c r="O39" i="30"/>
  <c r="O41" i="30"/>
  <c r="O43" i="30"/>
  <c r="O45" i="30"/>
  <c r="O47" i="30"/>
  <c r="O49" i="30"/>
  <c r="O51" i="30"/>
  <c r="O53" i="30"/>
  <c r="O55" i="30"/>
  <c r="N8" i="30"/>
  <c r="N14" i="30"/>
  <c r="N20" i="30"/>
  <c r="N26" i="30"/>
  <c r="N30" i="30"/>
  <c r="N36" i="30"/>
  <c r="N42" i="30"/>
  <c r="N46" i="30"/>
  <c r="N50" i="30"/>
  <c r="N52" i="30"/>
  <c r="N54" i="30"/>
  <c r="O4" i="30"/>
  <c r="O6" i="30"/>
  <c r="O8" i="30"/>
  <c r="O10" i="30"/>
  <c r="O12" i="30"/>
  <c r="O14" i="30"/>
  <c r="O16" i="30"/>
  <c r="O18" i="30"/>
  <c r="O20" i="30"/>
  <c r="O22" i="30"/>
  <c r="O24" i="30"/>
  <c r="O26" i="30"/>
  <c r="O28" i="30"/>
  <c r="O30" i="30"/>
  <c r="O32" i="30"/>
  <c r="O34" i="30"/>
  <c r="O36" i="30"/>
  <c r="O38" i="30"/>
  <c r="O40" i="30"/>
  <c r="O42" i="30"/>
  <c r="O44" i="30"/>
  <c r="O46" i="30"/>
  <c r="O48" i="30"/>
  <c r="O50" i="30"/>
  <c r="O52" i="30"/>
  <c r="O54" i="30"/>
  <c r="O56" i="30"/>
  <c r="N4" i="30"/>
  <c r="N6" i="30"/>
  <c r="N10" i="30"/>
  <c r="N12" i="30"/>
  <c r="N16" i="30"/>
  <c r="N18" i="30"/>
  <c r="N22" i="30"/>
  <c r="N24" i="30"/>
  <c r="N28" i="30"/>
  <c r="N32" i="30"/>
  <c r="N34" i="30"/>
  <c r="N38" i="30"/>
  <c r="N40" i="30"/>
  <c r="N44" i="30"/>
  <c r="N48" i="30"/>
  <c r="N56" i="30"/>
  <c r="N3" i="30"/>
  <c r="N5" i="30"/>
  <c r="N7" i="30"/>
  <c r="N9" i="30"/>
  <c r="N11" i="30"/>
  <c r="N13" i="30"/>
  <c r="N15" i="30"/>
  <c r="N17" i="30"/>
  <c r="N19" i="30"/>
  <c r="N21" i="30"/>
  <c r="N23" i="30"/>
  <c r="N25" i="30"/>
  <c r="N27" i="30"/>
  <c r="N29" i="30"/>
  <c r="N31" i="30"/>
  <c r="N33" i="30"/>
  <c r="N35" i="30"/>
  <c r="N37" i="30"/>
  <c r="N39" i="30"/>
  <c r="N41" i="30"/>
  <c r="N43" i="30"/>
  <c r="N45" i="30"/>
  <c r="N47" i="30"/>
  <c r="N49" i="30"/>
  <c r="N51" i="30"/>
  <c r="N53" i="30"/>
  <c r="N55" i="30"/>
  <c r="O2" i="23"/>
  <c r="O51" i="23"/>
  <c r="N33" i="23"/>
  <c r="O33" i="23"/>
  <c r="N9" i="23"/>
  <c r="O9" i="23"/>
  <c r="N17" i="23"/>
  <c r="O17" i="23"/>
  <c r="N25" i="23"/>
  <c r="O43" i="23"/>
  <c r="O57" i="24"/>
  <c r="N56" i="24"/>
  <c r="N5" i="24"/>
  <c r="N33" i="24"/>
  <c r="O47" i="24"/>
  <c r="N13" i="24"/>
  <c r="O23" i="24"/>
  <c r="O33" i="24"/>
  <c r="O55" i="24"/>
  <c r="N41" i="24"/>
  <c r="N17" i="24"/>
  <c r="O31" i="24"/>
  <c r="O41" i="24"/>
  <c r="N7" i="24"/>
  <c r="O17" i="24"/>
  <c r="N15" i="24"/>
  <c r="N25" i="24"/>
  <c r="N57" i="24"/>
  <c r="N53" i="29"/>
  <c r="O5" i="29"/>
  <c r="O13" i="29"/>
  <c r="O29" i="29"/>
  <c r="O55" i="29"/>
  <c r="O21" i="29"/>
  <c r="O37" i="29"/>
  <c r="O45" i="29"/>
  <c r="N3" i="27"/>
  <c r="N7" i="27"/>
  <c r="N11" i="27"/>
  <c r="N15" i="27"/>
  <c r="N19" i="27"/>
  <c r="N23" i="27"/>
  <c r="N27" i="27"/>
  <c r="N31" i="27"/>
  <c r="N35" i="27"/>
  <c r="N39" i="27"/>
  <c r="N43" i="27"/>
  <c r="N47" i="27"/>
  <c r="N51" i="27"/>
  <c r="N2" i="27"/>
  <c r="N5" i="27"/>
  <c r="N9" i="27"/>
  <c r="N13" i="27"/>
  <c r="N17" i="27"/>
  <c r="N21" i="27"/>
  <c r="N25" i="27"/>
  <c r="N29" i="27"/>
  <c r="N33" i="27"/>
  <c r="N37" i="27"/>
  <c r="N41" i="27"/>
  <c r="N45" i="27"/>
  <c r="N49" i="27"/>
  <c r="N53" i="27"/>
  <c r="N57" i="27"/>
  <c r="O7" i="29"/>
  <c r="O15" i="29"/>
  <c r="O23" i="29"/>
  <c r="O31" i="29"/>
  <c r="O39" i="29"/>
  <c r="O47" i="29"/>
  <c r="O57" i="29"/>
  <c r="N5" i="29"/>
  <c r="N13" i="29"/>
  <c r="N21" i="29"/>
  <c r="N29" i="29"/>
  <c r="N37" i="29"/>
  <c r="N45" i="29"/>
  <c r="N55" i="29"/>
  <c r="N3" i="29"/>
  <c r="N11" i="29"/>
  <c r="N19" i="29"/>
  <c r="N27" i="29"/>
  <c r="N35" i="29"/>
  <c r="N43" i="29"/>
  <c r="N51" i="29"/>
  <c r="O53" i="29"/>
  <c r="O3" i="29"/>
  <c r="O11" i="29"/>
  <c r="O19" i="29"/>
  <c r="O27" i="29"/>
  <c r="O35" i="29"/>
  <c r="O43" i="29"/>
  <c r="O51" i="29"/>
  <c r="O2" i="29"/>
  <c r="N9" i="29"/>
  <c r="N17" i="29"/>
  <c r="N25" i="29"/>
  <c r="N33" i="29"/>
  <c r="N41" i="29"/>
  <c r="N49" i="29"/>
  <c r="O9" i="29"/>
  <c r="O17" i="29"/>
  <c r="O25" i="29"/>
  <c r="O33" i="29"/>
  <c r="O41" i="29"/>
  <c r="O49" i="29"/>
  <c r="N54" i="29"/>
  <c r="N56" i="29"/>
  <c r="N7" i="29"/>
  <c r="N15" i="29"/>
  <c r="N23" i="29"/>
  <c r="N31" i="29"/>
  <c r="N39" i="29"/>
  <c r="N47" i="29"/>
  <c r="N52" i="29"/>
  <c r="O25" i="18"/>
  <c r="O49" i="18"/>
  <c r="O33" i="18"/>
  <c r="O41" i="18"/>
  <c r="O9" i="18"/>
  <c r="O17" i="18"/>
  <c r="O57" i="27"/>
  <c r="N55" i="27"/>
  <c r="N2" i="29"/>
  <c r="O4" i="29"/>
  <c r="O6" i="29"/>
  <c r="O8" i="29"/>
  <c r="O10" i="29"/>
  <c r="O12" i="29"/>
  <c r="O14" i="29"/>
  <c r="O16" i="29"/>
  <c r="O18" i="29"/>
  <c r="O20" i="29"/>
  <c r="O22" i="29"/>
  <c r="O24" i="29"/>
  <c r="O26" i="29"/>
  <c r="O28" i="29"/>
  <c r="O30" i="29"/>
  <c r="O32" i="29"/>
  <c r="O34" i="29"/>
  <c r="O36" i="29"/>
  <c r="O38" i="29"/>
  <c r="O40" i="29"/>
  <c r="O42" i="29"/>
  <c r="O44" i="29"/>
  <c r="O46" i="29"/>
  <c r="O48" i="29"/>
  <c r="O50" i="29"/>
  <c r="O52" i="29"/>
  <c r="O54" i="29"/>
  <c r="O56" i="29"/>
  <c r="N4" i="29"/>
  <c r="N6" i="29"/>
  <c r="N8" i="29"/>
  <c r="N10" i="29"/>
  <c r="N12" i="29"/>
  <c r="N14" i="29"/>
  <c r="N16" i="29"/>
  <c r="N18" i="29"/>
  <c r="N20" i="29"/>
  <c r="N22" i="29"/>
  <c r="N24" i="29"/>
  <c r="N26" i="29"/>
  <c r="N28" i="29"/>
  <c r="N30" i="29"/>
  <c r="N32" i="29"/>
  <c r="N34" i="29"/>
  <c r="N36" i="29"/>
  <c r="N38" i="29"/>
  <c r="N40" i="29"/>
  <c r="N42" i="29"/>
  <c r="N44" i="29"/>
  <c r="N46" i="29"/>
  <c r="N48" i="29"/>
  <c r="N50" i="29"/>
  <c r="N4" i="27"/>
  <c r="N6" i="27"/>
  <c r="N8" i="27"/>
  <c r="N10" i="27"/>
  <c r="N12" i="27"/>
  <c r="N14" i="27"/>
  <c r="N16" i="27"/>
  <c r="N18" i="27"/>
  <c r="N20" i="27"/>
  <c r="N22" i="27"/>
  <c r="N24" i="27"/>
  <c r="N26" i="27"/>
  <c r="N28" i="27"/>
  <c r="N30" i="27"/>
  <c r="N32" i="27"/>
  <c r="N34" i="27"/>
  <c r="N36" i="27"/>
  <c r="N38" i="27"/>
  <c r="N40" i="27"/>
  <c r="N42" i="27"/>
  <c r="N44" i="27"/>
  <c r="N46" i="27"/>
  <c r="N48" i="27"/>
  <c r="N50" i="27"/>
  <c r="N52" i="27"/>
  <c r="N54" i="27"/>
  <c r="N56" i="27"/>
  <c r="O4" i="27"/>
  <c r="O6" i="27"/>
  <c r="O8" i="27"/>
  <c r="O10" i="27"/>
  <c r="O12" i="27"/>
  <c r="O14" i="27"/>
  <c r="O16" i="27"/>
  <c r="O18" i="27"/>
  <c r="O20" i="27"/>
  <c r="O22" i="27"/>
  <c r="O24" i="27"/>
  <c r="O26" i="27"/>
  <c r="O28" i="27"/>
  <c r="O30" i="27"/>
  <c r="O32" i="27"/>
  <c r="O34" i="27"/>
  <c r="O36" i="27"/>
  <c r="O38" i="27"/>
  <c r="O40" i="27"/>
  <c r="O42" i="27"/>
  <c r="O44" i="27"/>
  <c r="O46" i="27"/>
  <c r="O48" i="27"/>
  <c r="O50" i="27"/>
  <c r="O52" i="27"/>
  <c r="O54" i="27"/>
  <c r="O56" i="27"/>
  <c r="O3" i="27"/>
  <c r="O5" i="27"/>
  <c r="O7" i="27"/>
  <c r="O9" i="27"/>
  <c r="O11" i="27"/>
  <c r="O13" i="27"/>
  <c r="O15" i="27"/>
  <c r="O17" i="27"/>
  <c r="O19" i="27"/>
  <c r="O21" i="27"/>
  <c r="O23" i="27"/>
  <c r="O25" i="27"/>
  <c r="O27" i="27"/>
  <c r="O29" i="27"/>
  <c r="O31" i="27"/>
  <c r="O33" i="27"/>
  <c r="O35" i="27"/>
  <c r="O37" i="27"/>
  <c r="O39" i="27"/>
  <c r="O41" i="27"/>
  <c r="O43" i="27"/>
  <c r="O45" i="27"/>
  <c r="O47" i="27"/>
  <c r="O49" i="27"/>
  <c r="O51" i="27"/>
  <c r="O53" i="27"/>
  <c r="O55" i="27"/>
  <c r="N7" i="26"/>
  <c r="N15" i="26"/>
  <c r="N21" i="26"/>
  <c r="N27" i="26"/>
  <c r="N35" i="26"/>
  <c r="N53" i="26"/>
  <c r="O5" i="26"/>
  <c r="O13" i="26"/>
  <c r="O57" i="26"/>
  <c r="N2" i="26"/>
  <c r="N3" i="26"/>
  <c r="N19" i="26"/>
  <c r="N25" i="26"/>
  <c r="N31" i="26"/>
  <c r="N39" i="26"/>
  <c r="N55" i="26"/>
  <c r="O9" i="26"/>
  <c r="O17" i="26"/>
  <c r="O51" i="26"/>
  <c r="N11" i="26"/>
  <c r="N23" i="26"/>
  <c r="N29" i="26"/>
  <c r="N33" i="26"/>
  <c r="N37" i="26"/>
  <c r="N41" i="26"/>
  <c r="N43" i="26"/>
  <c r="N45" i="26"/>
  <c r="N47" i="26"/>
  <c r="N49" i="26"/>
  <c r="N4" i="26"/>
  <c r="N6" i="26"/>
  <c r="N8" i="26"/>
  <c r="N10" i="26"/>
  <c r="N12" i="26"/>
  <c r="N14" i="26"/>
  <c r="N16" i="26"/>
  <c r="N18" i="26"/>
  <c r="N20" i="26"/>
  <c r="N22" i="26"/>
  <c r="N24" i="26"/>
  <c r="N26" i="26"/>
  <c r="N28" i="26"/>
  <c r="N30" i="26"/>
  <c r="O32" i="26"/>
  <c r="O34" i="26"/>
  <c r="O36" i="26"/>
  <c r="O38" i="26"/>
  <c r="O40" i="26"/>
  <c r="O42" i="26"/>
  <c r="O44" i="26"/>
  <c r="O46" i="26"/>
  <c r="O48" i="26"/>
  <c r="O50" i="26"/>
  <c r="O52" i="26"/>
  <c r="O54" i="26"/>
  <c r="O27" i="25"/>
  <c r="O54" i="25"/>
  <c r="O32" i="25"/>
  <c r="O42" i="25"/>
  <c r="N45" i="25"/>
  <c r="O20" i="25"/>
  <c r="N23" i="25"/>
  <c r="O39" i="25"/>
  <c r="O10" i="25"/>
  <c r="O29" i="25"/>
  <c r="O52" i="25"/>
  <c r="N55" i="25"/>
  <c r="N13" i="25"/>
  <c r="O7" i="25"/>
  <c r="O22" i="25"/>
  <c r="O37" i="25"/>
  <c r="N3" i="25"/>
  <c r="O30" i="25"/>
  <c r="N33" i="25"/>
  <c r="O49" i="25"/>
  <c r="N7" i="25"/>
  <c r="O14" i="25"/>
  <c r="O24" i="25"/>
  <c r="N47" i="25"/>
  <c r="O51" i="25"/>
  <c r="O5" i="25"/>
  <c r="N11" i="25"/>
  <c r="N31" i="25"/>
  <c r="O35" i="25"/>
  <c r="N41" i="25"/>
  <c r="N51" i="25"/>
  <c r="O15" i="25"/>
  <c r="O19" i="25"/>
  <c r="N25" i="25"/>
  <c r="N35" i="25"/>
  <c r="O46" i="25"/>
  <c r="O55" i="25"/>
  <c r="N9" i="25"/>
  <c r="O13" i="25"/>
  <c r="O16" i="25"/>
  <c r="O23" i="25"/>
  <c r="O26" i="25"/>
  <c r="N29" i="25"/>
  <c r="O33" i="25"/>
  <c r="O36" i="25"/>
  <c r="N39" i="25"/>
  <c r="O43" i="25"/>
  <c r="N49" i="25"/>
  <c r="O53" i="25"/>
  <c r="O40" i="25"/>
  <c r="O4" i="25"/>
  <c r="O11" i="25"/>
  <c r="O2" i="25"/>
  <c r="O8" i="25"/>
  <c r="N17" i="25"/>
  <c r="O21" i="25"/>
  <c r="O38" i="25"/>
  <c r="O45" i="25"/>
  <c r="O48" i="25"/>
  <c r="N57" i="25"/>
  <c r="N5" i="25"/>
  <c r="O9" i="25"/>
  <c r="O12" i="25"/>
  <c r="O18" i="25"/>
  <c r="N27" i="25"/>
  <c r="O31" i="25"/>
  <c r="O34" i="25"/>
  <c r="N43" i="25"/>
  <c r="O47" i="25"/>
  <c r="O50" i="25"/>
  <c r="O56" i="25"/>
  <c r="O3" i="25"/>
  <c r="O6" i="25"/>
  <c r="N15" i="25"/>
  <c r="N21" i="25"/>
  <c r="O25" i="25"/>
  <c r="O28" i="25"/>
  <c r="N37" i="25"/>
  <c r="O41" i="25"/>
  <c r="O44" i="25"/>
  <c r="O25" i="24"/>
  <c r="O39" i="24"/>
  <c r="N49" i="24"/>
  <c r="O9" i="24"/>
  <c r="O49" i="24"/>
  <c r="O13" i="24"/>
  <c r="N29" i="24"/>
  <c r="N45" i="24"/>
  <c r="O5" i="24"/>
  <c r="N21" i="24"/>
  <c r="N37" i="24"/>
  <c r="N53" i="24"/>
  <c r="N2" i="25"/>
  <c r="N4" i="25"/>
  <c r="N6" i="25"/>
  <c r="N8" i="25"/>
  <c r="N10" i="25"/>
  <c r="N12" i="25"/>
  <c r="N14" i="25"/>
  <c r="N16" i="25"/>
  <c r="N18" i="25"/>
  <c r="N20" i="25"/>
  <c r="N22" i="25"/>
  <c r="N24" i="25"/>
  <c r="N26" i="25"/>
  <c r="N28" i="25"/>
  <c r="N30" i="25"/>
  <c r="N32" i="25"/>
  <c r="N34" i="25"/>
  <c r="N36" i="25"/>
  <c r="N38" i="25"/>
  <c r="N40" i="25"/>
  <c r="N42" i="25"/>
  <c r="N44" i="25"/>
  <c r="N46" i="25"/>
  <c r="N48" i="25"/>
  <c r="N50" i="25"/>
  <c r="N52" i="25"/>
  <c r="N54" i="25"/>
  <c r="N56" i="25"/>
  <c r="N41" i="23"/>
  <c r="N49" i="23"/>
  <c r="N57" i="23"/>
  <c r="N56" i="23"/>
  <c r="N7" i="23"/>
  <c r="N15" i="23"/>
  <c r="N23" i="23"/>
  <c r="N31" i="23"/>
  <c r="N39" i="23"/>
  <c r="O41" i="23"/>
  <c r="O49" i="23"/>
  <c r="O57" i="23"/>
  <c r="O7" i="23"/>
  <c r="O31" i="23"/>
  <c r="N47" i="23"/>
  <c r="N5" i="23"/>
  <c r="N21" i="23"/>
  <c r="N37" i="23"/>
  <c r="O55" i="23"/>
  <c r="O5" i="23"/>
  <c r="O13" i="23"/>
  <c r="O21" i="23"/>
  <c r="O29" i="23"/>
  <c r="O37" i="23"/>
  <c r="N45" i="23"/>
  <c r="N53" i="23"/>
  <c r="O23" i="23"/>
  <c r="O39" i="23"/>
  <c r="N55" i="23"/>
  <c r="N13" i="23"/>
  <c r="N29" i="23"/>
  <c r="O47" i="23"/>
  <c r="N3" i="23"/>
  <c r="N11" i="23"/>
  <c r="N19" i="23"/>
  <c r="N27" i="23"/>
  <c r="N35" i="23"/>
  <c r="N40" i="23"/>
  <c r="O45" i="23"/>
  <c r="O53" i="23"/>
  <c r="O15" i="23"/>
  <c r="O3" i="23"/>
  <c r="O11" i="23"/>
  <c r="O19" i="23"/>
  <c r="O27" i="23"/>
  <c r="O35" i="23"/>
  <c r="N43" i="23"/>
  <c r="O7" i="24"/>
  <c r="O15" i="24"/>
  <c r="N23" i="24"/>
  <c r="N31" i="24"/>
  <c r="N39" i="24"/>
  <c r="N47" i="24"/>
  <c r="N55" i="24"/>
  <c r="N3" i="24"/>
  <c r="N11" i="24"/>
  <c r="N16" i="24"/>
  <c r="O21" i="24"/>
  <c r="O29" i="24"/>
  <c r="O37" i="24"/>
  <c r="O45" i="24"/>
  <c r="O53" i="24"/>
  <c r="O3" i="24"/>
  <c r="O11" i="24"/>
  <c r="N19" i="24"/>
  <c r="N27" i="24"/>
  <c r="N35" i="24"/>
  <c r="N43" i="24"/>
  <c r="N51" i="24"/>
  <c r="O2" i="24"/>
  <c r="N9" i="24"/>
  <c r="O19" i="24"/>
  <c r="O27" i="24"/>
  <c r="O35" i="24"/>
  <c r="O43" i="24"/>
  <c r="N2" i="24"/>
  <c r="N4" i="24"/>
  <c r="N8" i="24"/>
  <c r="N12" i="24"/>
  <c r="N18" i="24"/>
  <c r="N26" i="24"/>
  <c r="N54" i="24"/>
  <c r="O4" i="24"/>
  <c r="O6" i="24"/>
  <c r="O8" i="24"/>
  <c r="O10" i="24"/>
  <c r="O12" i="24"/>
  <c r="O14" i="24"/>
  <c r="O16" i="24"/>
  <c r="O18" i="24"/>
  <c r="O20" i="24"/>
  <c r="O22" i="24"/>
  <c r="O24" i="24"/>
  <c r="O26" i="24"/>
  <c r="O28" i="24"/>
  <c r="O30" i="24"/>
  <c r="O32" i="24"/>
  <c r="O34" i="24"/>
  <c r="O36" i="24"/>
  <c r="O38" i="24"/>
  <c r="O40" i="24"/>
  <c r="O42" i="24"/>
  <c r="O44" i="24"/>
  <c r="O46" i="24"/>
  <c r="O48" i="24"/>
  <c r="O50" i="24"/>
  <c r="O52" i="24"/>
  <c r="O54" i="24"/>
  <c r="O56" i="24"/>
  <c r="N6" i="24"/>
  <c r="N10" i="24"/>
  <c r="N14" i="24"/>
  <c r="N20" i="24"/>
  <c r="N22" i="24"/>
  <c r="N24" i="24"/>
  <c r="N28" i="24"/>
  <c r="N30" i="24"/>
  <c r="N32" i="24"/>
  <c r="N34" i="24"/>
  <c r="N36" i="24"/>
  <c r="N38" i="24"/>
  <c r="N40" i="24"/>
  <c r="N42" i="24"/>
  <c r="N44" i="24"/>
  <c r="N46" i="24"/>
  <c r="N48" i="24"/>
  <c r="N50" i="24"/>
  <c r="N52" i="24"/>
  <c r="N2" i="23"/>
  <c r="N6" i="23"/>
  <c r="N10" i="23"/>
  <c r="N16" i="23"/>
  <c r="N54" i="23"/>
  <c r="O4" i="23"/>
  <c r="O6" i="23"/>
  <c r="O8" i="23"/>
  <c r="O10" i="23"/>
  <c r="O12" i="23"/>
  <c r="O14" i="23"/>
  <c r="O16" i="23"/>
  <c r="O18" i="23"/>
  <c r="O20" i="23"/>
  <c r="O22" i="23"/>
  <c r="O24" i="23"/>
  <c r="O26" i="23"/>
  <c r="O28" i="23"/>
  <c r="O30" i="23"/>
  <c r="O32" i="23"/>
  <c r="O34" i="23"/>
  <c r="O36" i="23"/>
  <c r="O38" i="23"/>
  <c r="O40" i="23"/>
  <c r="O42" i="23"/>
  <c r="O44" i="23"/>
  <c r="O46" i="23"/>
  <c r="O48" i="23"/>
  <c r="O50" i="23"/>
  <c r="O52" i="23"/>
  <c r="O54" i="23"/>
  <c r="O56" i="23"/>
  <c r="N4" i="23"/>
  <c r="N8" i="23"/>
  <c r="N12" i="23"/>
  <c r="N14" i="23"/>
  <c r="N18" i="23"/>
  <c r="N20" i="23"/>
  <c r="N22" i="23"/>
  <c r="N24" i="23"/>
  <c r="N26" i="23"/>
  <c r="N28" i="23"/>
  <c r="N30" i="23"/>
  <c r="N32" i="23"/>
  <c r="N34" i="23"/>
  <c r="N36" i="23"/>
  <c r="N38" i="23"/>
  <c r="N42" i="23"/>
  <c r="N44" i="23"/>
  <c r="N46" i="23"/>
  <c r="N48" i="23"/>
  <c r="N50" i="23"/>
  <c r="N52" i="23"/>
  <c r="N3" i="22"/>
  <c r="N13" i="22"/>
  <c r="N51" i="22"/>
  <c r="O7" i="22"/>
  <c r="O11" i="22"/>
  <c r="O15" i="22"/>
  <c r="O21" i="22"/>
  <c r="O53" i="22"/>
  <c r="N5" i="22"/>
  <c r="N17" i="22"/>
  <c r="N23" i="22"/>
  <c r="N27" i="22"/>
  <c r="N29" i="22"/>
  <c r="N31" i="22"/>
  <c r="N33" i="22"/>
  <c r="N35" i="22"/>
  <c r="N37" i="22"/>
  <c r="N39" i="22"/>
  <c r="N41" i="22"/>
  <c r="N43" i="22"/>
  <c r="N45" i="22"/>
  <c r="N47" i="22"/>
  <c r="N49" i="22"/>
  <c r="N57" i="22"/>
  <c r="O9" i="22"/>
  <c r="O19" i="22"/>
  <c r="O55" i="22"/>
  <c r="O2" i="22"/>
  <c r="O25" i="22"/>
  <c r="N4" i="22"/>
  <c r="N6" i="22"/>
  <c r="N8" i="22"/>
  <c r="N10" i="22"/>
  <c r="N12" i="22"/>
  <c r="N14" i="22"/>
  <c r="N16" i="22"/>
  <c r="N18" i="22"/>
  <c r="N20" i="22"/>
  <c r="N22" i="22"/>
  <c r="N24" i="22"/>
  <c r="N26" i="22"/>
  <c r="N28" i="22"/>
  <c r="N30" i="22"/>
  <c r="N32" i="22"/>
  <c r="N34" i="22"/>
  <c r="N36" i="22"/>
  <c r="N38" i="22"/>
  <c r="N40" i="22"/>
  <c r="N42" i="22"/>
  <c r="N44" i="22"/>
  <c r="N46" i="22"/>
  <c r="N48" i="22"/>
  <c r="N50" i="22"/>
  <c r="N52" i="22"/>
  <c r="N54" i="22"/>
  <c r="N56" i="22"/>
  <c r="O4" i="22"/>
  <c r="O6" i="22"/>
  <c r="O8" i="22"/>
  <c r="O10" i="22"/>
  <c r="O12" i="22"/>
  <c r="O14" i="22"/>
  <c r="O16" i="22"/>
  <c r="O18" i="22"/>
  <c r="O20" i="22"/>
  <c r="O22" i="22"/>
  <c r="O24" i="22"/>
  <c r="O26" i="22"/>
  <c r="O28" i="22"/>
  <c r="O30" i="22"/>
  <c r="O32" i="22"/>
  <c r="O34" i="22"/>
  <c r="O36" i="22"/>
  <c r="O38" i="22"/>
  <c r="O40" i="22"/>
  <c r="O42" i="22"/>
  <c r="O44" i="22"/>
  <c r="O46" i="22"/>
  <c r="O48" i="22"/>
  <c r="O50" i="22"/>
  <c r="O52" i="22"/>
  <c r="O54" i="22"/>
  <c r="O2" i="20"/>
  <c r="N4" i="20"/>
  <c r="N6" i="20"/>
  <c r="N8" i="20"/>
  <c r="N10" i="20"/>
  <c r="N12" i="20"/>
  <c r="N14" i="20"/>
  <c r="N16" i="20"/>
  <c r="N18" i="20"/>
  <c r="N20" i="20"/>
  <c r="N22" i="20"/>
  <c r="N24" i="20"/>
  <c r="N26" i="20"/>
  <c r="N28" i="20"/>
  <c r="N30" i="20"/>
  <c r="N32" i="20"/>
  <c r="N34" i="20"/>
  <c r="O36" i="20"/>
  <c r="O38" i="20"/>
  <c r="O40" i="20"/>
  <c r="O42" i="20"/>
  <c r="O44" i="20"/>
  <c r="O46" i="20"/>
  <c r="O48" i="20"/>
  <c r="O50" i="20"/>
  <c r="O52" i="20"/>
  <c r="O54" i="20"/>
  <c r="O57" i="18"/>
  <c r="O54" i="18"/>
  <c r="N7" i="18"/>
  <c r="N15" i="18"/>
  <c r="N23" i="18"/>
  <c r="N31" i="18"/>
  <c r="N39" i="18"/>
  <c r="N47" i="18"/>
  <c r="N55" i="18"/>
  <c r="O15" i="18"/>
  <c r="O23" i="18"/>
  <c r="O31" i="18"/>
  <c r="O39" i="18"/>
  <c r="O47" i="18"/>
  <c r="O55" i="18"/>
  <c r="N5" i="18"/>
  <c r="N13" i="18"/>
  <c r="N21" i="18"/>
  <c r="N29" i="18"/>
  <c r="N37" i="18"/>
  <c r="N45" i="18"/>
  <c r="N53" i="18"/>
  <c r="O5" i="18"/>
  <c r="O13" i="18"/>
  <c r="O21" i="18"/>
  <c r="O29" i="18"/>
  <c r="O37" i="18"/>
  <c r="O45" i="18"/>
  <c r="O53" i="18"/>
  <c r="N11" i="18"/>
  <c r="N35" i="18"/>
  <c r="O51" i="18"/>
  <c r="O7" i="18"/>
  <c r="N3" i="18"/>
  <c r="N19" i="18"/>
  <c r="N27" i="18"/>
  <c r="N43" i="18"/>
  <c r="N51" i="18"/>
  <c r="O3" i="18"/>
  <c r="O11" i="18"/>
  <c r="O19" i="18"/>
  <c r="O27" i="18"/>
  <c r="O35" i="18"/>
  <c r="O43" i="18"/>
  <c r="O2" i="18"/>
  <c r="N9" i="18"/>
  <c r="N17" i="18"/>
  <c r="N25" i="18"/>
  <c r="N33" i="18"/>
  <c r="N41" i="18"/>
  <c r="N49" i="18"/>
  <c r="N2" i="18"/>
  <c r="N4" i="18"/>
  <c r="N8" i="18"/>
  <c r="N14" i="18"/>
  <c r="N18" i="18"/>
  <c r="N22" i="18"/>
  <c r="N28" i="18"/>
  <c r="N54" i="18"/>
  <c r="O4" i="18"/>
  <c r="O10" i="18"/>
  <c r="O18" i="18"/>
  <c r="O24" i="18"/>
  <c r="O30" i="18"/>
  <c r="O36" i="18"/>
  <c r="O40" i="18"/>
  <c r="O42" i="18"/>
  <c r="O46" i="18"/>
  <c r="O48" i="18"/>
  <c r="O50" i="18"/>
  <c r="O52" i="18"/>
  <c r="O56" i="18"/>
  <c r="N6" i="18"/>
  <c r="N10" i="18"/>
  <c r="N12" i="18"/>
  <c r="N16" i="18"/>
  <c r="N20" i="18"/>
  <c r="N24" i="18"/>
  <c r="N26" i="18"/>
  <c r="N30" i="18"/>
  <c r="N32" i="18"/>
  <c r="N34" i="18"/>
  <c r="N36" i="18"/>
  <c r="N38" i="18"/>
  <c r="N40" i="18"/>
  <c r="N42" i="18"/>
  <c r="N44" i="18"/>
  <c r="N46" i="18"/>
  <c r="N48" i="18"/>
  <c r="N50" i="18"/>
  <c r="N52" i="18"/>
  <c r="N56" i="18"/>
  <c r="O6" i="18"/>
  <c r="O8" i="18"/>
  <c r="O12" i="18"/>
  <c r="O14" i="18"/>
  <c r="O16" i="18"/>
  <c r="O20" i="18"/>
  <c r="O22" i="18"/>
  <c r="O26" i="18"/>
  <c r="O28" i="18"/>
  <c r="O32" i="18"/>
  <c r="O34" i="18"/>
  <c r="O38" i="18"/>
  <c r="O44" i="18"/>
  <c r="N15" i="17"/>
  <c r="N27" i="17"/>
  <c r="N35" i="17"/>
  <c r="N43" i="17"/>
  <c r="N51" i="17"/>
  <c r="N9" i="17"/>
  <c r="N17" i="17"/>
  <c r="N21" i="17"/>
  <c r="N25" i="17"/>
  <c r="N29" i="17"/>
  <c r="N33" i="17"/>
  <c r="N37" i="17"/>
  <c r="N45" i="17"/>
  <c r="N49" i="17"/>
  <c r="N53" i="17"/>
  <c r="N57" i="17"/>
  <c r="O57" i="17"/>
  <c r="N3" i="17"/>
  <c r="N19" i="17"/>
  <c r="N55" i="17"/>
  <c r="N7" i="17"/>
  <c r="N2" i="17"/>
  <c r="N11" i="17"/>
  <c r="N23" i="17"/>
  <c r="N31" i="17"/>
  <c r="N39" i="17"/>
  <c r="N47" i="17"/>
  <c r="N5" i="17"/>
  <c r="N13" i="17"/>
  <c r="N41" i="17"/>
  <c r="O3" i="17"/>
  <c r="O7" i="17"/>
  <c r="O9" i="17"/>
  <c r="O11" i="17"/>
  <c r="O15" i="17"/>
  <c r="O17" i="17"/>
  <c r="O19" i="17"/>
  <c r="O21" i="17"/>
  <c r="O25" i="17"/>
  <c r="O27" i="17"/>
  <c r="O29" i="17"/>
  <c r="O31" i="17"/>
  <c r="O33" i="17"/>
  <c r="O35" i="17"/>
  <c r="O39" i="17"/>
  <c r="O41" i="17"/>
  <c r="O43" i="17"/>
  <c r="O45" i="17"/>
  <c r="O47" i="17"/>
  <c r="O49" i="17"/>
  <c r="O51" i="17"/>
  <c r="O53" i="17"/>
  <c r="O55" i="17"/>
  <c r="N4" i="17"/>
  <c r="N6" i="17"/>
  <c r="N8" i="17"/>
  <c r="N10" i="17"/>
  <c r="N12" i="17"/>
  <c r="N14" i="17"/>
  <c r="N16" i="17"/>
  <c r="N18" i="17"/>
  <c r="N20" i="17"/>
  <c r="N22" i="17"/>
  <c r="N24" i="17"/>
  <c r="N26" i="17"/>
  <c r="N28" i="17"/>
  <c r="N30" i="17"/>
  <c r="N32" i="17"/>
  <c r="N34" i="17"/>
  <c r="N36" i="17"/>
  <c r="N38" i="17"/>
  <c r="N40" i="17"/>
  <c r="N42" i="17"/>
  <c r="N44" i="17"/>
  <c r="N46" i="17"/>
  <c r="N48" i="17"/>
  <c r="N50" i="17"/>
  <c r="N52" i="17"/>
  <c r="N54" i="17"/>
  <c r="N56" i="17"/>
  <c r="O4" i="17"/>
  <c r="O6" i="17"/>
  <c r="O8" i="17"/>
  <c r="O10" i="17"/>
  <c r="O12" i="17"/>
  <c r="O14" i="17"/>
  <c r="O16" i="17"/>
  <c r="O18" i="17"/>
  <c r="O20" i="17"/>
  <c r="O22" i="17"/>
  <c r="O24" i="17"/>
  <c r="O26" i="17"/>
  <c r="O28" i="17"/>
  <c r="O30" i="17"/>
  <c r="O32" i="17"/>
  <c r="O34" i="17"/>
  <c r="O36" i="17"/>
  <c r="O38" i="17"/>
  <c r="O40" i="17"/>
  <c r="O42" i="17"/>
  <c r="O44" i="17"/>
  <c r="O46" i="17"/>
  <c r="O48" i="17"/>
  <c r="O50" i="17"/>
  <c r="O52" i="17"/>
  <c r="O54" i="17"/>
  <c r="O56" i="17"/>
  <c r="O5" i="17"/>
  <c r="O13" i="17"/>
  <c r="O23" i="17"/>
  <c r="O37" i="17"/>
  <c r="M57" i="16"/>
  <c r="L57" i="16"/>
  <c r="N57" i="16" s="1"/>
  <c r="M56" i="16"/>
  <c r="L56" i="16"/>
  <c r="N56" i="16" s="1"/>
  <c r="M55" i="16"/>
  <c r="L55" i="16"/>
  <c r="N55" i="16" s="1"/>
  <c r="M54" i="16"/>
  <c r="L54" i="16"/>
  <c r="N54" i="16" s="1"/>
  <c r="M53" i="16"/>
  <c r="L53" i="16"/>
  <c r="N53" i="16" s="1"/>
  <c r="M52" i="16"/>
  <c r="L52" i="16"/>
  <c r="N52" i="16" s="1"/>
  <c r="M51" i="16"/>
  <c r="L51" i="16"/>
  <c r="N51" i="16" s="1"/>
  <c r="M50" i="16"/>
  <c r="L50" i="16"/>
  <c r="N50" i="16" s="1"/>
  <c r="M49" i="16"/>
  <c r="L49" i="16"/>
  <c r="N49" i="16" s="1"/>
  <c r="M48" i="16"/>
  <c r="L48" i="16"/>
  <c r="N48" i="16" s="1"/>
  <c r="M47" i="16"/>
  <c r="L47" i="16"/>
  <c r="N47" i="16" s="1"/>
  <c r="M46" i="16"/>
  <c r="L46" i="16"/>
  <c r="N46" i="16" s="1"/>
  <c r="M45" i="16"/>
  <c r="L45" i="16"/>
  <c r="N45" i="16" s="1"/>
  <c r="M44" i="16"/>
  <c r="L44" i="16"/>
  <c r="N44" i="16" s="1"/>
  <c r="M43" i="16"/>
  <c r="L43" i="16"/>
  <c r="N43" i="16" s="1"/>
  <c r="M42" i="16"/>
  <c r="L42" i="16"/>
  <c r="N42" i="16" s="1"/>
  <c r="M41" i="16"/>
  <c r="L41" i="16"/>
  <c r="N41" i="16" s="1"/>
  <c r="M40" i="16"/>
  <c r="L40" i="16"/>
  <c r="N40" i="16" s="1"/>
  <c r="M39" i="16"/>
  <c r="L39" i="16"/>
  <c r="N39" i="16" s="1"/>
  <c r="M38" i="16"/>
  <c r="L38" i="16"/>
  <c r="N38" i="16" s="1"/>
  <c r="M37" i="16"/>
  <c r="L37" i="16"/>
  <c r="N37" i="16" s="1"/>
  <c r="M36" i="16"/>
  <c r="L36" i="16"/>
  <c r="N36" i="16" s="1"/>
  <c r="M35" i="16"/>
  <c r="L35" i="16"/>
  <c r="N35" i="16" s="1"/>
  <c r="M34" i="16"/>
  <c r="L34" i="16"/>
  <c r="N34" i="16" s="1"/>
  <c r="M33" i="16"/>
  <c r="L33" i="16"/>
  <c r="N33" i="16" s="1"/>
  <c r="M32" i="16"/>
  <c r="L32" i="16"/>
  <c r="N32" i="16" s="1"/>
  <c r="M31" i="16"/>
  <c r="L31" i="16"/>
  <c r="N31" i="16" s="1"/>
  <c r="M30" i="16"/>
  <c r="L30" i="16"/>
  <c r="N30" i="16" s="1"/>
  <c r="M29" i="16"/>
  <c r="L29" i="16"/>
  <c r="N29" i="16" s="1"/>
  <c r="M28" i="16"/>
  <c r="L28" i="16"/>
  <c r="N28" i="16" s="1"/>
  <c r="M27" i="16"/>
  <c r="L27" i="16"/>
  <c r="N27" i="16" s="1"/>
  <c r="M26" i="16"/>
  <c r="L26" i="16"/>
  <c r="N26" i="16" s="1"/>
  <c r="M25" i="16"/>
  <c r="L25" i="16"/>
  <c r="N25" i="16" s="1"/>
  <c r="M24" i="16"/>
  <c r="L24" i="16"/>
  <c r="N24" i="16" s="1"/>
  <c r="M23" i="16"/>
  <c r="L23" i="16"/>
  <c r="N23" i="16" s="1"/>
  <c r="M22" i="16"/>
  <c r="L22" i="16"/>
  <c r="N22" i="16" s="1"/>
  <c r="M21" i="16"/>
  <c r="L21" i="16"/>
  <c r="N21" i="16" s="1"/>
  <c r="M20" i="16"/>
  <c r="L20" i="16"/>
  <c r="N20" i="16" s="1"/>
  <c r="M19" i="16"/>
  <c r="L19" i="16"/>
  <c r="N19" i="16" s="1"/>
  <c r="M18" i="16"/>
  <c r="L18" i="16"/>
  <c r="N18" i="16" s="1"/>
  <c r="M17" i="16"/>
  <c r="L17" i="16"/>
  <c r="N17" i="16" s="1"/>
  <c r="M16" i="16"/>
  <c r="L16" i="16"/>
  <c r="N16" i="16" s="1"/>
  <c r="M15" i="16"/>
  <c r="L15" i="16"/>
  <c r="N15" i="16" s="1"/>
  <c r="M14" i="16"/>
  <c r="L14" i="16"/>
  <c r="N14" i="16" s="1"/>
  <c r="M13" i="16"/>
  <c r="L13" i="16"/>
  <c r="N13" i="16" s="1"/>
  <c r="M12" i="16"/>
  <c r="L12" i="16"/>
  <c r="N12" i="16" s="1"/>
  <c r="M11" i="16"/>
  <c r="L11" i="16"/>
  <c r="N11" i="16" s="1"/>
  <c r="M10" i="16"/>
  <c r="L10" i="16"/>
  <c r="N10" i="16" s="1"/>
  <c r="M9" i="16"/>
  <c r="L9" i="16"/>
  <c r="N9" i="16" s="1"/>
  <c r="M8" i="16"/>
  <c r="L8" i="16"/>
  <c r="N8" i="16" s="1"/>
  <c r="M7" i="16"/>
  <c r="L7" i="16"/>
  <c r="N7" i="16" s="1"/>
  <c r="M6" i="16"/>
  <c r="L6" i="16"/>
  <c r="N6" i="16" s="1"/>
  <c r="M5" i="16"/>
  <c r="L5" i="16"/>
  <c r="N5" i="16" s="1"/>
  <c r="M4" i="16"/>
  <c r="L4" i="16"/>
  <c r="N4" i="16" s="1"/>
  <c r="M3" i="16"/>
  <c r="L3" i="16"/>
  <c r="N3" i="16" s="1"/>
  <c r="F3" i="16"/>
  <c r="O56" i="16" s="1"/>
  <c r="E3" i="16"/>
  <c r="M2" i="16"/>
  <c r="L2" i="16"/>
  <c r="M57" i="15"/>
  <c r="L57" i="15"/>
  <c r="N57" i="15" s="1"/>
  <c r="M56" i="15"/>
  <c r="L56" i="15"/>
  <c r="N56" i="15" s="1"/>
  <c r="M55" i="15"/>
  <c r="L55" i="15"/>
  <c r="N55" i="15" s="1"/>
  <c r="M54" i="15"/>
  <c r="L54" i="15"/>
  <c r="M53" i="15"/>
  <c r="L53" i="15"/>
  <c r="O53" i="15" s="1"/>
  <c r="M52" i="15"/>
  <c r="L52" i="15"/>
  <c r="N52" i="15" s="1"/>
  <c r="M51" i="15"/>
  <c r="L51" i="15"/>
  <c r="N51" i="15" s="1"/>
  <c r="M50" i="15"/>
  <c r="L50" i="15"/>
  <c r="N50" i="15" s="1"/>
  <c r="M49" i="15"/>
  <c r="L49" i="15"/>
  <c r="N49" i="15" s="1"/>
  <c r="M48" i="15"/>
  <c r="L48" i="15"/>
  <c r="N48" i="15" s="1"/>
  <c r="M47" i="15"/>
  <c r="L47" i="15"/>
  <c r="N47" i="15" s="1"/>
  <c r="M46" i="15"/>
  <c r="L46" i="15"/>
  <c r="N46" i="15" s="1"/>
  <c r="M45" i="15"/>
  <c r="L45" i="15"/>
  <c r="N45" i="15" s="1"/>
  <c r="M44" i="15"/>
  <c r="L44" i="15"/>
  <c r="N44" i="15" s="1"/>
  <c r="M43" i="15"/>
  <c r="L43" i="15"/>
  <c r="N43" i="15" s="1"/>
  <c r="M42" i="15"/>
  <c r="L42" i="15"/>
  <c r="N42" i="15" s="1"/>
  <c r="M41" i="15"/>
  <c r="L41" i="15"/>
  <c r="O41" i="15" s="1"/>
  <c r="M40" i="15"/>
  <c r="L40" i="15"/>
  <c r="N40" i="15" s="1"/>
  <c r="M39" i="15"/>
  <c r="L39" i="15"/>
  <c r="N39" i="15" s="1"/>
  <c r="M38" i="15"/>
  <c r="L38" i="15"/>
  <c r="N38" i="15" s="1"/>
  <c r="M37" i="15"/>
  <c r="L37" i="15"/>
  <c r="N37" i="15" s="1"/>
  <c r="M36" i="15"/>
  <c r="L36" i="15"/>
  <c r="N36" i="15" s="1"/>
  <c r="M35" i="15"/>
  <c r="L35" i="15"/>
  <c r="O35" i="15" s="1"/>
  <c r="M34" i="15"/>
  <c r="L34" i="15"/>
  <c r="N34" i="15" s="1"/>
  <c r="M33" i="15"/>
  <c r="L33" i="15"/>
  <c r="N33" i="15" s="1"/>
  <c r="M32" i="15"/>
  <c r="L32" i="15"/>
  <c r="N32" i="15" s="1"/>
  <c r="M31" i="15"/>
  <c r="L31" i="15"/>
  <c r="N31" i="15" s="1"/>
  <c r="M30" i="15"/>
  <c r="L30" i="15"/>
  <c r="N30" i="15" s="1"/>
  <c r="M29" i="15"/>
  <c r="L29" i="15"/>
  <c r="O29" i="15" s="1"/>
  <c r="M28" i="15"/>
  <c r="L28" i="15"/>
  <c r="N28" i="15" s="1"/>
  <c r="M27" i="15"/>
  <c r="L27" i="15"/>
  <c r="N27" i="15" s="1"/>
  <c r="M26" i="15"/>
  <c r="L26" i="15"/>
  <c r="N26" i="15" s="1"/>
  <c r="M25" i="15"/>
  <c r="L25" i="15"/>
  <c r="N25" i="15" s="1"/>
  <c r="M24" i="15"/>
  <c r="L24" i="15"/>
  <c r="N24" i="15" s="1"/>
  <c r="M23" i="15"/>
  <c r="L23" i="15"/>
  <c r="O23" i="15" s="1"/>
  <c r="M22" i="15"/>
  <c r="L22" i="15"/>
  <c r="N22" i="15" s="1"/>
  <c r="M21" i="15"/>
  <c r="L21" i="15"/>
  <c r="N21" i="15" s="1"/>
  <c r="M20" i="15"/>
  <c r="L20" i="15"/>
  <c r="N20" i="15" s="1"/>
  <c r="M19" i="15"/>
  <c r="L19" i="15"/>
  <c r="N19" i="15" s="1"/>
  <c r="M18" i="15"/>
  <c r="L18" i="15"/>
  <c r="N18" i="15" s="1"/>
  <c r="M17" i="15"/>
  <c r="L17" i="15"/>
  <c r="O17" i="15" s="1"/>
  <c r="M16" i="15"/>
  <c r="L16" i="15"/>
  <c r="N16" i="15" s="1"/>
  <c r="M15" i="15"/>
  <c r="L15" i="15"/>
  <c r="N15" i="15" s="1"/>
  <c r="M14" i="15"/>
  <c r="L14" i="15"/>
  <c r="N14" i="15" s="1"/>
  <c r="M13" i="15"/>
  <c r="L13" i="15"/>
  <c r="N13" i="15" s="1"/>
  <c r="M12" i="15"/>
  <c r="L12" i="15"/>
  <c r="N12" i="15" s="1"/>
  <c r="M11" i="15"/>
  <c r="L11" i="15"/>
  <c r="O11" i="15" s="1"/>
  <c r="M10" i="15"/>
  <c r="L10" i="15"/>
  <c r="N10" i="15" s="1"/>
  <c r="M9" i="15"/>
  <c r="L9" i="15"/>
  <c r="N9" i="15" s="1"/>
  <c r="M8" i="15"/>
  <c r="L8" i="15"/>
  <c r="N8" i="15" s="1"/>
  <c r="M7" i="15"/>
  <c r="L7" i="15"/>
  <c r="N7" i="15" s="1"/>
  <c r="M6" i="15"/>
  <c r="L6" i="15"/>
  <c r="N6" i="15" s="1"/>
  <c r="M5" i="15"/>
  <c r="L5" i="15"/>
  <c r="O5" i="15" s="1"/>
  <c r="M4" i="15"/>
  <c r="L4" i="15"/>
  <c r="N4" i="15" s="1"/>
  <c r="M3" i="15"/>
  <c r="L3" i="15"/>
  <c r="O3" i="15" s="1"/>
  <c r="F3" i="15"/>
  <c r="O42" i="15" s="1"/>
  <c r="E3" i="15"/>
  <c r="O56" i="15" s="1"/>
  <c r="M2" i="15"/>
  <c r="L2" i="15"/>
  <c r="O2" i="15" s="1"/>
  <c r="M57" i="14"/>
  <c r="L57" i="14"/>
  <c r="M56" i="14"/>
  <c r="L56" i="14"/>
  <c r="M55" i="14"/>
  <c r="L55" i="14"/>
  <c r="M54" i="14"/>
  <c r="L54" i="14"/>
  <c r="M53" i="14"/>
  <c r="L53" i="14"/>
  <c r="M52" i="14"/>
  <c r="L52" i="14"/>
  <c r="M51" i="14"/>
  <c r="L51" i="14"/>
  <c r="M50" i="14"/>
  <c r="L50" i="14"/>
  <c r="M49" i="14"/>
  <c r="L49" i="14"/>
  <c r="M48" i="14"/>
  <c r="L48" i="14"/>
  <c r="M47" i="14"/>
  <c r="L47" i="14"/>
  <c r="M46" i="14"/>
  <c r="L46" i="14"/>
  <c r="M45" i="14"/>
  <c r="L45" i="14"/>
  <c r="M44" i="14"/>
  <c r="L44" i="14"/>
  <c r="M43" i="14"/>
  <c r="L43" i="14"/>
  <c r="M42" i="14"/>
  <c r="L42" i="14"/>
  <c r="M41" i="14"/>
  <c r="L41" i="14"/>
  <c r="M40" i="14"/>
  <c r="L40" i="14"/>
  <c r="M39" i="14"/>
  <c r="L39" i="14"/>
  <c r="M38" i="14"/>
  <c r="L38" i="14"/>
  <c r="M37" i="14"/>
  <c r="L37" i="14"/>
  <c r="M36" i="14"/>
  <c r="L36" i="14"/>
  <c r="M35" i="14"/>
  <c r="L35" i="14"/>
  <c r="M34" i="14"/>
  <c r="L34" i="14"/>
  <c r="M33" i="14"/>
  <c r="L33" i="14"/>
  <c r="M32" i="14"/>
  <c r="L32" i="14"/>
  <c r="M31" i="14"/>
  <c r="L31" i="14"/>
  <c r="M30" i="14"/>
  <c r="L30" i="14"/>
  <c r="M29" i="14"/>
  <c r="L29" i="14"/>
  <c r="M28" i="14"/>
  <c r="L28" i="14"/>
  <c r="M27" i="14"/>
  <c r="L27" i="14"/>
  <c r="M26" i="14"/>
  <c r="L26" i="14"/>
  <c r="M25" i="14"/>
  <c r="L25" i="14"/>
  <c r="M24" i="14"/>
  <c r="L24" i="14"/>
  <c r="M23" i="14"/>
  <c r="L23" i="14"/>
  <c r="M22" i="14"/>
  <c r="L22" i="14"/>
  <c r="M21" i="14"/>
  <c r="L21" i="14"/>
  <c r="M20" i="14"/>
  <c r="L20" i="14"/>
  <c r="M19" i="14"/>
  <c r="L19" i="14"/>
  <c r="M18" i="14"/>
  <c r="L18" i="14"/>
  <c r="M17" i="14"/>
  <c r="L17" i="14"/>
  <c r="M16" i="14"/>
  <c r="L16" i="14"/>
  <c r="M15" i="14"/>
  <c r="L15" i="14"/>
  <c r="M14" i="14"/>
  <c r="L14" i="14"/>
  <c r="M13" i="14"/>
  <c r="L13" i="14"/>
  <c r="M12" i="14"/>
  <c r="L12" i="14"/>
  <c r="M11" i="14"/>
  <c r="L11" i="14"/>
  <c r="M10" i="14"/>
  <c r="L10" i="14"/>
  <c r="M9" i="14"/>
  <c r="L9" i="14"/>
  <c r="M8" i="14"/>
  <c r="L8" i="14"/>
  <c r="M7" i="14"/>
  <c r="L7" i="14"/>
  <c r="M6" i="14"/>
  <c r="L6" i="14"/>
  <c r="M5" i="14"/>
  <c r="L5" i="14"/>
  <c r="M4" i="14"/>
  <c r="L4" i="14"/>
  <c r="M3" i="14"/>
  <c r="L3" i="14"/>
  <c r="F3" i="14"/>
  <c r="O56" i="14" s="1"/>
  <c r="E3" i="14"/>
  <c r="M2" i="14"/>
  <c r="L2" i="14"/>
  <c r="M57" i="13"/>
  <c r="L57" i="13"/>
  <c r="M56" i="13"/>
  <c r="L56" i="13"/>
  <c r="M55" i="13"/>
  <c r="L55" i="13"/>
  <c r="M54" i="13"/>
  <c r="L54" i="13"/>
  <c r="M53" i="13"/>
  <c r="L53" i="13"/>
  <c r="M52" i="13"/>
  <c r="L52" i="13"/>
  <c r="M51" i="13"/>
  <c r="L51" i="13"/>
  <c r="M50" i="13"/>
  <c r="L50" i="13"/>
  <c r="M49" i="13"/>
  <c r="L49" i="13"/>
  <c r="M48" i="13"/>
  <c r="L48" i="13"/>
  <c r="M47" i="13"/>
  <c r="L47" i="13"/>
  <c r="M46" i="13"/>
  <c r="L46" i="13"/>
  <c r="M45" i="13"/>
  <c r="L45" i="13"/>
  <c r="M44" i="13"/>
  <c r="L44" i="13"/>
  <c r="M43" i="13"/>
  <c r="L43" i="13"/>
  <c r="M42" i="13"/>
  <c r="L42" i="13"/>
  <c r="M41" i="13"/>
  <c r="L41" i="13"/>
  <c r="M40" i="13"/>
  <c r="L40" i="13"/>
  <c r="M39" i="13"/>
  <c r="L39" i="13"/>
  <c r="M38" i="13"/>
  <c r="L38" i="13"/>
  <c r="M37" i="13"/>
  <c r="L37" i="13"/>
  <c r="M36" i="13"/>
  <c r="L36" i="13"/>
  <c r="M35" i="13"/>
  <c r="L35" i="13"/>
  <c r="M34" i="13"/>
  <c r="L34" i="13"/>
  <c r="M33" i="13"/>
  <c r="L33" i="13"/>
  <c r="M32" i="13"/>
  <c r="L32" i="13"/>
  <c r="M31" i="13"/>
  <c r="L31" i="13"/>
  <c r="M30" i="13"/>
  <c r="L30" i="13"/>
  <c r="M29" i="13"/>
  <c r="L29" i="13"/>
  <c r="M28" i="13"/>
  <c r="L28" i="13"/>
  <c r="M27" i="13"/>
  <c r="L27" i="13"/>
  <c r="M26" i="13"/>
  <c r="L26" i="13"/>
  <c r="M25" i="13"/>
  <c r="L25" i="13"/>
  <c r="M24" i="13"/>
  <c r="L24" i="13"/>
  <c r="M23" i="13"/>
  <c r="L23" i="13"/>
  <c r="M22" i="13"/>
  <c r="L22" i="13"/>
  <c r="M21" i="13"/>
  <c r="L21" i="13"/>
  <c r="M20" i="13"/>
  <c r="L20" i="13"/>
  <c r="M19" i="13"/>
  <c r="L19" i="13"/>
  <c r="M18" i="13"/>
  <c r="L18" i="13"/>
  <c r="M17" i="13"/>
  <c r="L17" i="13"/>
  <c r="M16" i="13"/>
  <c r="L16" i="13"/>
  <c r="M15" i="13"/>
  <c r="L15" i="13"/>
  <c r="M14" i="13"/>
  <c r="L14" i="13"/>
  <c r="M13" i="13"/>
  <c r="L13" i="13"/>
  <c r="M12" i="13"/>
  <c r="L12" i="13"/>
  <c r="M11" i="13"/>
  <c r="L11" i="13"/>
  <c r="M10" i="13"/>
  <c r="L10" i="13"/>
  <c r="M9" i="13"/>
  <c r="L9" i="13"/>
  <c r="M8" i="13"/>
  <c r="L8" i="13"/>
  <c r="M7" i="13"/>
  <c r="L7" i="13"/>
  <c r="M6" i="13"/>
  <c r="L6" i="13"/>
  <c r="M5" i="13"/>
  <c r="L5" i="13"/>
  <c r="M4" i="13"/>
  <c r="L4" i="13"/>
  <c r="M3" i="13"/>
  <c r="L3" i="13"/>
  <c r="F3" i="13"/>
  <c r="E3" i="13"/>
  <c r="M2" i="13"/>
  <c r="L2" i="13"/>
  <c r="N3" i="13" l="1"/>
  <c r="N5" i="13"/>
  <c r="N9" i="13"/>
  <c r="N13" i="13"/>
  <c r="N17" i="13"/>
  <c r="N21" i="13"/>
  <c r="N25" i="13"/>
  <c r="N29" i="13"/>
  <c r="N33" i="13"/>
  <c r="N37" i="13"/>
  <c r="N41" i="13"/>
  <c r="N45" i="13"/>
  <c r="N49" i="13"/>
  <c r="N53" i="13"/>
  <c r="N57" i="13"/>
  <c r="O57" i="13"/>
  <c r="N11" i="13"/>
  <c r="N19" i="13"/>
  <c r="N31" i="13"/>
  <c r="N43" i="13"/>
  <c r="N51" i="13"/>
  <c r="N7" i="13"/>
  <c r="N15" i="13"/>
  <c r="N23" i="13"/>
  <c r="N27" i="13"/>
  <c r="N35" i="13"/>
  <c r="N39" i="13"/>
  <c r="N47" i="13"/>
  <c r="N55" i="13"/>
  <c r="N4" i="14"/>
  <c r="N8" i="14"/>
  <c r="N16" i="14"/>
  <c r="O5" i="14"/>
  <c r="N9" i="14"/>
  <c r="O13" i="14"/>
  <c r="N17" i="14"/>
  <c r="N21" i="14"/>
  <c r="O25" i="14"/>
  <c r="N29" i="14"/>
  <c r="N33" i="14"/>
  <c r="N54" i="14"/>
  <c r="N6" i="14"/>
  <c r="N10" i="14"/>
  <c r="N14" i="14"/>
  <c r="N18" i="14"/>
  <c r="N22" i="14"/>
  <c r="N26" i="14"/>
  <c r="N30" i="14"/>
  <c r="N34" i="14"/>
  <c r="N38" i="14"/>
  <c r="N42" i="14"/>
  <c r="N46" i="14"/>
  <c r="N50" i="14"/>
  <c r="O3" i="14"/>
  <c r="O7" i="14"/>
  <c r="N11" i="14"/>
  <c r="N15" i="14"/>
  <c r="O2" i="14"/>
  <c r="N12" i="14"/>
  <c r="O37" i="14"/>
  <c r="N41" i="14"/>
  <c r="N45" i="14"/>
  <c r="N20" i="14"/>
  <c r="N24" i="14"/>
  <c r="N28" i="14"/>
  <c r="N32" i="14"/>
  <c r="N36" i="14"/>
  <c r="N40" i="14"/>
  <c r="N44" i="14"/>
  <c r="N48" i="14"/>
  <c r="N56" i="14"/>
  <c r="O49" i="14"/>
  <c r="O53" i="14"/>
  <c r="O57" i="14"/>
  <c r="O19" i="14"/>
  <c r="N23" i="14"/>
  <c r="N27" i="14"/>
  <c r="O31" i="14"/>
  <c r="N35" i="14"/>
  <c r="N39" i="14"/>
  <c r="O43" i="14"/>
  <c r="N47" i="14"/>
  <c r="N51" i="14"/>
  <c r="N55" i="14"/>
  <c r="O6" i="16"/>
  <c r="O14" i="16"/>
  <c r="O24" i="16"/>
  <c r="O32" i="16"/>
  <c r="O40" i="16"/>
  <c r="O46" i="16"/>
  <c r="O54" i="16"/>
  <c r="O3" i="16"/>
  <c r="O9" i="16"/>
  <c r="O15" i="16"/>
  <c r="O23" i="16"/>
  <c r="O29" i="16"/>
  <c r="O35" i="16"/>
  <c r="O41" i="16"/>
  <c r="O53" i="16"/>
  <c r="N2" i="16"/>
  <c r="O8" i="16"/>
  <c r="O16" i="16"/>
  <c r="O22" i="16"/>
  <c r="O30" i="16"/>
  <c r="O38" i="16"/>
  <c r="O50" i="16"/>
  <c r="O7" i="16"/>
  <c r="O13" i="16"/>
  <c r="O19" i="16"/>
  <c r="O25" i="16"/>
  <c r="O31" i="16"/>
  <c r="O37" i="16"/>
  <c r="O43" i="16"/>
  <c r="O47" i="16"/>
  <c r="O49" i="16"/>
  <c r="O51" i="16"/>
  <c r="O57" i="16"/>
  <c r="O2" i="16"/>
  <c r="O4" i="16"/>
  <c r="O12" i="16"/>
  <c r="O20" i="16"/>
  <c r="O28" i="16"/>
  <c r="O36" i="16"/>
  <c r="O44" i="16"/>
  <c r="O52" i="16"/>
  <c r="O5" i="16"/>
  <c r="O11" i="16"/>
  <c r="O17" i="16"/>
  <c r="O21" i="16"/>
  <c r="O27" i="16"/>
  <c r="O33" i="16"/>
  <c r="O39" i="16"/>
  <c r="O45" i="16"/>
  <c r="O55" i="16"/>
  <c r="O10" i="16"/>
  <c r="O18" i="16"/>
  <c r="O26" i="16"/>
  <c r="O34" i="16"/>
  <c r="O42" i="16"/>
  <c r="O48" i="16"/>
  <c r="N5" i="15"/>
  <c r="N11" i="15"/>
  <c r="N17" i="15"/>
  <c r="N23" i="15"/>
  <c r="N29" i="15"/>
  <c r="N35" i="15"/>
  <c r="N41" i="15"/>
  <c r="N53" i="15"/>
  <c r="O7" i="15"/>
  <c r="O9" i="15"/>
  <c r="O13" i="15"/>
  <c r="O15" i="15"/>
  <c r="O19" i="15"/>
  <c r="O21" i="15"/>
  <c r="O25" i="15"/>
  <c r="O27" i="15"/>
  <c r="O31" i="15"/>
  <c r="O33" i="15"/>
  <c r="O37" i="15"/>
  <c r="O39" i="15"/>
  <c r="O43" i="15"/>
  <c r="O45" i="15"/>
  <c r="O47" i="15"/>
  <c r="O49" i="15"/>
  <c r="O51" i="15"/>
  <c r="O55" i="15"/>
  <c r="O57" i="15"/>
  <c r="N2" i="15"/>
  <c r="N54" i="15"/>
  <c r="N3" i="15"/>
  <c r="O4" i="15"/>
  <c r="O6" i="15"/>
  <c r="O8" i="15"/>
  <c r="O10" i="15"/>
  <c r="O12" i="15"/>
  <c r="O14" i="15"/>
  <c r="O16" i="15"/>
  <c r="O18" i="15"/>
  <c r="O20" i="15"/>
  <c r="O22" i="15"/>
  <c r="O24" i="15"/>
  <c r="O26" i="15"/>
  <c r="O28" i="15"/>
  <c r="O30" i="15"/>
  <c r="O32" i="15"/>
  <c r="O34" i="15"/>
  <c r="O36" i="15"/>
  <c r="O38" i="15"/>
  <c r="O40" i="15"/>
  <c r="O44" i="15"/>
  <c r="O46" i="15"/>
  <c r="O48" i="15"/>
  <c r="O50" i="15"/>
  <c r="O52" i="15"/>
  <c r="O54" i="15"/>
  <c r="O8" i="14"/>
  <c r="O14" i="14"/>
  <c r="O20" i="14"/>
  <c r="O26" i="14"/>
  <c r="O32" i="14"/>
  <c r="O38" i="14"/>
  <c r="O44" i="14"/>
  <c r="O50" i="14"/>
  <c r="O54" i="14"/>
  <c r="N7" i="14"/>
  <c r="N13" i="14"/>
  <c r="N19" i="14"/>
  <c r="N25" i="14"/>
  <c r="N31" i="14"/>
  <c r="N37" i="14"/>
  <c r="N53" i="14"/>
  <c r="O9" i="14"/>
  <c r="O15" i="14"/>
  <c r="O21" i="14"/>
  <c r="O27" i="14"/>
  <c r="O33" i="14"/>
  <c r="O39" i="14"/>
  <c r="O45" i="14"/>
  <c r="O51" i="14"/>
  <c r="O55" i="14"/>
  <c r="N2" i="14"/>
  <c r="O6" i="14"/>
  <c r="O12" i="14"/>
  <c r="O18" i="14"/>
  <c r="O24" i="14"/>
  <c r="O30" i="14"/>
  <c r="O36" i="14"/>
  <c r="O42" i="14"/>
  <c r="O46" i="14"/>
  <c r="O52" i="14"/>
  <c r="N3" i="14"/>
  <c r="O11" i="14"/>
  <c r="O17" i="14"/>
  <c r="O23" i="14"/>
  <c r="O29" i="14"/>
  <c r="O35" i="14"/>
  <c r="O41" i="14"/>
  <c r="O47" i="14"/>
  <c r="O4" i="14"/>
  <c r="O10" i="14"/>
  <c r="O16" i="14"/>
  <c r="O22" i="14"/>
  <c r="O28" i="14"/>
  <c r="O34" i="14"/>
  <c r="O40" i="14"/>
  <c r="O48" i="14"/>
  <c r="N5" i="14"/>
  <c r="N43" i="14"/>
  <c r="N49" i="14"/>
  <c r="N57" i="14"/>
  <c r="N52" i="14"/>
  <c r="N6" i="13"/>
  <c r="N14" i="13"/>
  <c r="N20" i="13"/>
  <c r="N28" i="13"/>
  <c r="N32" i="13"/>
  <c r="N36" i="13"/>
  <c r="N38" i="13"/>
  <c r="N40" i="13"/>
  <c r="N42" i="13"/>
  <c r="N44" i="13"/>
  <c r="N46" i="13"/>
  <c r="N48" i="13"/>
  <c r="N56" i="13"/>
  <c r="O6" i="13"/>
  <c r="O14" i="13"/>
  <c r="O20" i="13"/>
  <c r="O26" i="13"/>
  <c r="O32" i="13"/>
  <c r="O34" i="13"/>
  <c r="O36" i="13"/>
  <c r="O38" i="13"/>
  <c r="O40" i="13"/>
  <c r="O42" i="13"/>
  <c r="O44" i="13"/>
  <c r="O46" i="13"/>
  <c r="O48" i="13"/>
  <c r="O56" i="13"/>
  <c r="N2" i="13"/>
  <c r="O2" i="13"/>
  <c r="N4" i="13"/>
  <c r="N12" i="13"/>
  <c r="N26" i="13"/>
  <c r="N50" i="13"/>
  <c r="O8" i="13"/>
  <c r="O22" i="13"/>
  <c r="O54" i="13"/>
  <c r="N10" i="13"/>
  <c r="N18" i="13"/>
  <c r="N24" i="13"/>
  <c r="N34" i="13"/>
  <c r="N54" i="13"/>
  <c r="O4" i="13"/>
  <c r="O12" i="13"/>
  <c r="O18" i="13"/>
  <c r="O28" i="13"/>
  <c r="O50" i="13"/>
  <c r="N8" i="13"/>
  <c r="N16" i="13"/>
  <c r="N22" i="13"/>
  <c r="N30" i="13"/>
  <c r="N52" i="13"/>
  <c r="O10" i="13"/>
  <c r="O16" i="13"/>
  <c r="O24" i="13"/>
  <c r="O30" i="13"/>
  <c r="O52" i="13"/>
  <c r="O3" i="13"/>
  <c r="O5" i="13"/>
  <c r="O7" i="13"/>
  <c r="O9" i="13"/>
  <c r="O11" i="13"/>
  <c r="O13" i="13"/>
  <c r="O15" i="13"/>
  <c r="O17" i="13"/>
  <c r="O19" i="13"/>
  <c r="O21" i="13"/>
  <c r="O23" i="13"/>
  <c r="O25" i="13"/>
  <c r="O27" i="13"/>
  <c r="O29" i="13"/>
  <c r="O31" i="13"/>
  <c r="O33" i="13"/>
  <c r="O35" i="13"/>
  <c r="O37" i="13"/>
  <c r="O39" i="13"/>
  <c r="O41" i="13"/>
  <c r="O43" i="13"/>
  <c r="O45" i="13"/>
  <c r="O47" i="13"/>
  <c r="O49" i="13"/>
  <c r="O51" i="13"/>
  <c r="O53" i="13"/>
  <c r="O55" i="13"/>
  <c r="BE23" i="2"/>
  <c r="BE24" i="2"/>
  <c r="BE25" i="2"/>
  <c r="BE26" i="2"/>
  <c r="BE27" i="2"/>
  <c r="BE28" i="2"/>
  <c r="BE29" i="2"/>
  <c r="BD23" i="2"/>
  <c r="BD24" i="2"/>
  <c r="BD25" i="2"/>
  <c r="BD26" i="2"/>
  <c r="BD27" i="2"/>
  <c r="BD28" i="2"/>
  <c r="BD29" i="2"/>
  <c r="BD3" i="2" l="1"/>
  <c r="BD4" i="2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" i="2"/>
  <c r="BE3" i="2"/>
  <c r="BE20" i="2"/>
  <c r="BE4" i="2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1" i="2"/>
  <c r="BE22" i="2"/>
  <c r="BE2" i="2"/>
  <c r="AW3" i="2"/>
  <c r="AX3" i="2"/>
  <c r="AY34" i="2"/>
  <c r="BG23" i="2" l="1"/>
  <c r="BG25" i="2"/>
  <c r="BG27" i="2"/>
  <c r="BF23" i="2"/>
  <c r="BF25" i="2"/>
  <c r="BF27" i="2"/>
  <c r="BG24" i="2"/>
  <c r="BG26" i="2"/>
  <c r="BG28" i="2"/>
  <c r="BF24" i="2"/>
  <c r="BF26" i="2"/>
  <c r="BF28" i="2"/>
  <c r="BG29" i="2"/>
  <c r="BF29" i="2"/>
  <c r="BG4" i="2"/>
  <c r="BG6" i="2"/>
  <c r="BG8" i="2"/>
  <c r="BG10" i="2"/>
  <c r="BG12" i="2"/>
  <c r="BG14" i="2"/>
  <c r="BG16" i="2"/>
  <c r="BG18" i="2"/>
  <c r="BG20" i="2"/>
  <c r="BG22" i="2"/>
  <c r="BG3" i="2"/>
  <c r="BG5" i="2"/>
  <c r="BG7" i="2"/>
  <c r="BG9" i="2"/>
  <c r="BG11" i="2"/>
  <c r="BG13" i="2"/>
  <c r="BG15" i="2"/>
  <c r="BG17" i="2"/>
  <c r="BG19" i="2"/>
  <c r="BG21" i="2"/>
  <c r="BG2" i="2"/>
  <c r="BF22" i="2"/>
  <c r="BF20" i="2"/>
  <c r="BF18" i="2"/>
  <c r="BF16" i="2"/>
  <c r="BF14" i="2"/>
  <c r="BF12" i="2"/>
  <c r="BF10" i="2"/>
  <c r="BF8" i="2"/>
  <c r="BF6" i="2"/>
  <c r="BF4" i="2"/>
  <c r="BF2" i="2"/>
  <c r="BF21" i="2"/>
  <c r="BF19" i="2"/>
  <c r="BF17" i="2"/>
  <c r="BF15" i="2"/>
  <c r="BF13" i="2"/>
  <c r="BF11" i="2"/>
  <c r="BF9" i="2"/>
  <c r="BF7" i="2"/>
  <c r="BF5" i="2"/>
  <c r="BF3" i="2"/>
  <c r="AS34" i="2"/>
  <c r="AT34" i="2"/>
  <c r="AU34" i="2"/>
  <c r="AV34" i="2"/>
  <c r="AW34" i="2"/>
  <c r="AX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AR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W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B34" i="2"/>
  <c r="C36" i="2"/>
  <c r="D36" i="2"/>
  <c r="E36" i="2"/>
  <c r="F36" i="2"/>
  <c r="G36" i="2"/>
  <c r="H36" i="2"/>
  <c r="I36" i="2"/>
  <c r="J36" i="2"/>
  <c r="K36" i="2"/>
  <c r="L36" i="2"/>
  <c r="BB36" i="2" s="1"/>
  <c r="M36" i="2"/>
  <c r="N36" i="2"/>
  <c r="O36" i="2"/>
  <c r="P36" i="2"/>
  <c r="Q36" i="2"/>
  <c r="R36" i="2"/>
  <c r="S36" i="2"/>
  <c r="T36" i="2"/>
  <c r="U36" i="2"/>
  <c r="BK36" i="2" s="1"/>
  <c r="V36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BI37" i="2" s="1"/>
  <c r="T37" i="2"/>
  <c r="U37" i="2"/>
  <c r="V37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C39" i="2"/>
  <c r="D39" i="2"/>
  <c r="E39" i="2"/>
  <c r="F39" i="2"/>
  <c r="G39" i="2"/>
  <c r="H39" i="2"/>
  <c r="I39" i="2"/>
  <c r="AY39" i="2" s="1"/>
  <c r="J39" i="2"/>
  <c r="K39" i="2"/>
  <c r="L39" i="2"/>
  <c r="M39" i="2"/>
  <c r="N39" i="2"/>
  <c r="O39" i="2"/>
  <c r="P39" i="2"/>
  <c r="Q39" i="2"/>
  <c r="R39" i="2"/>
  <c r="S39" i="2"/>
  <c r="BI39" i="2" s="1"/>
  <c r="T39" i="2"/>
  <c r="U39" i="2"/>
  <c r="V39" i="2"/>
  <c r="C40" i="2"/>
  <c r="D40" i="2"/>
  <c r="E40" i="2"/>
  <c r="AU40" i="2" s="1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BJ40" i="2" s="1"/>
  <c r="U40" i="2"/>
  <c r="V40" i="2"/>
  <c r="C41" i="2"/>
  <c r="D41" i="2"/>
  <c r="E41" i="2"/>
  <c r="F41" i="2"/>
  <c r="G41" i="2"/>
  <c r="H41" i="2"/>
  <c r="I41" i="2"/>
  <c r="AY41" i="2" s="1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C42" i="2"/>
  <c r="D42" i="2"/>
  <c r="E42" i="2"/>
  <c r="AU42" i="2" s="1"/>
  <c r="F42" i="2"/>
  <c r="G42" i="2"/>
  <c r="H42" i="2"/>
  <c r="I42" i="2"/>
  <c r="J42" i="2"/>
  <c r="K42" i="2"/>
  <c r="L42" i="2"/>
  <c r="M42" i="2"/>
  <c r="BC42" i="2" s="1"/>
  <c r="N42" i="2"/>
  <c r="O42" i="2"/>
  <c r="P42" i="2"/>
  <c r="Q42" i="2"/>
  <c r="R42" i="2"/>
  <c r="S42" i="2"/>
  <c r="T42" i="2"/>
  <c r="U42" i="2"/>
  <c r="V42" i="2"/>
  <c r="C43" i="2"/>
  <c r="D43" i="2"/>
  <c r="E43" i="2"/>
  <c r="F43" i="2"/>
  <c r="AV43" i="2" s="1"/>
  <c r="G43" i="2"/>
  <c r="H43" i="2"/>
  <c r="AX43" i="2" s="1"/>
  <c r="I43" i="2"/>
  <c r="J43" i="2"/>
  <c r="K43" i="2"/>
  <c r="L43" i="2"/>
  <c r="M43" i="2"/>
  <c r="N43" i="2"/>
  <c r="BD43" i="2" s="1"/>
  <c r="O43" i="2"/>
  <c r="P43" i="2"/>
  <c r="Q43" i="2"/>
  <c r="R43" i="2"/>
  <c r="S43" i="2"/>
  <c r="BI43" i="2" s="1"/>
  <c r="T43" i="2"/>
  <c r="U43" i="2"/>
  <c r="V43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BF44" i="2" s="1"/>
  <c r="Q44" i="2"/>
  <c r="R44" i="2"/>
  <c r="S44" i="2"/>
  <c r="T44" i="2"/>
  <c r="U44" i="2"/>
  <c r="V44" i="2"/>
  <c r="C45" i="2"/>
  <c r="D45" i="2"/>
  <c r="E45" i="2"/>
  <c r="F45" i="2"/>
  <c r="G45" i="2"/>
  <c r="H45" i="2"/>
  <c r="I45" i="2"/>
  <c r="AY45" i="2" s="1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BI35" i="2" s="1"/>
  <c r="T35" i="2"/>
  <c r="U35" i="2"/>
  <c r="BK35" i="2" s="1"/>
  <c r="V35" i="2"/>
  <c r="C35" i="2"/>
  <c r="B36" i="2"/>
  <c r="AR36" i="2" s="1"/>
  <c r="B37" i="2"/>
  <c r="AR37" i="2" s="1"/>
  <c r="B38" i="2"/>
  <c r="B39" i="2"/>
  <c r="B40" i="2"/>
  <c r="B41" i="2"/>
  <c r="B42" i="2"/>
  <c r="AR42" i="2" s="1"/>
  <c r="B43" i="2"/>
  <c r="W43" i="2" s="1"/>
  <c r="B44" i="2"/>
  <c r="AR44" i="2" s="1"/>
  <c r="B45" i="2"/>
  <c r="W45" i="2" s="1"/>
  <c r="B35" i="2"/>
  <c r="AR35" i="2" s="1"/>
  <c r="AR43" i="2" l="1"/>
  <c r="AD45" i="2"/>
  <c r="Z42" i="2"/>
  <c r="AD41" i="2"/>
  <c r="AR45" i="2"/>
  <c r="AD44" i="2"/>
  <c r="AY44" i="2"/>
  <c r="AD42" i="2"/>
  <c r="AY42" i="2"/>
  <c r="AD40" i="2"/>
  <c r="AY40" i="2"/>
  <c r="AP36" i="2"/>
  <c r="AD36" i="2"/>
  <c r="AY36" i="2"/>
  <c r="W37" i="2"/>
  <c r="W36" i="2"/>
  <c r="AO40" i="2"/>
  <c r="AD38" i="2"/>
  <c r="AY38" i="2"/>
  <c r="AD43" i="2"/>
  <c r="AY43" i="2"/>
  <c r="AD37" i="2"/>
  <c r="AY37" i="2"/>
  <c r="AN39" i="2"/>
  <c r="AD35" i="2"/>
  <c r="AY35" i="2"/>
  <c r="AD39" i="2"/>
  <c r="AR40" i="2"/>
  <c r="W40" i="2"/>
  <c r="AT35" i="2"/>
  <c r="Y35" i="2"/>
  <c r="AW45" i="2"/>
  <c r="AB45" i="2"/>
  <c r="AW43" i="2"/>
  <c r="AB43" i="2"/>
  <c r="AW41" i="2"/>
  <c r="AB41" i="2"/>
  <c r="AW39" i="2"/>
  <c r="AB39" i="2"/>
  <c r="BE37" i="2"/>
  <c r="AJ37" i="2"/>
  <c r="BA35" i="2"/>
  <c r="AF35" i="2"/>
  <c r="AV45" i="2"/>
  <c r="AA45" i="2"/>
  <c r="BL43" i="2"/>
  <c r="AQ43" i="2"/>
  <c r="AZ42" i="2"/>
  <c r="AE42" i="2"/>
  <c r="AV41" i="2"/>
  <c r="AA41" i="2"/>
  <c r="BD39" i="2"/>
  <c r="AI39" i="2"/>
  <c r="AZ38" i="2"/>
  <c r="AE38" i="2"/>
  <c r="AV37" i="2"/>
  <c r="AA37" i="2"/>
  <c r="AR38" i="2"/>
  <c r="W38" i="2"/>
  <c r="BK45" i="2"/>
  <c r="AP45" i="2"/>
  <c r="BG44" i="2"/>
  <c r="AL44" i="2"/>
  <c r="BC43" i="2"/>
  <c r="AH43" i="2"/>
  <c r="BG42" i="2"/>
  <c r="AL42" i="2"/>
  <c r="BC41" i="2"/>
  <c r="AH41" i="2"/>
  <c r="BG40" i="2"/>
  <c r="AL40" i="2"/>
  <c r="BC39" i="2"/>
  <c r="AH39" i="2"/>
  <c r="BG36" i="2"/>
  <c r="AL36" i="2"/>
  <c r="AI43" i="2"/>
  <c r="AC43" i="2"/>
  <c r="AG36" i="2"/>
  <c r="BB35" i="2"/>
  <c r="AG35" i="2"/>
  <c r="BI44" i="2"/>
  <c r="AN44" i="2"/>
  <c r="BE43" i="2"/>
  <c r="AJ43" i="2"/>
  <c r="AS42" i="2"/>
  <c r="X42" i="2"/>
  <c r="BA40" i="2"/>
  <c r="AF40" i="2"/>
  <c r="BA38" i="2"/>
  <c r="AF38" i="2"/>
  <c r="BA36" i="2"/>
  <c r="AF36" i="2"/>
  <c r="BH44" i="2"/>
  <c r="AM44" i="2"/>
  <c r="BL41" i="2"/>
  <c r="AQ41" i="2"/>
  <c r="BH40" i="2"/>
  <c r="AM40" i="2"/>
  <c r="AV39" i="2"/>
  <c r="AA39" i="2"/>
  <c r="BL37" i="2"/>
  <c r="AQ37" i="2"/>
  <c r="BH36" i="2"/>
  <c r="AM36" i="2"/>
  <c r="AZ36" i="2"/>
  <c r="AE36" i="2"/>
  <c r="W35" i="2"/>
  <c r="BH35" i="2"/>
  <c r="AM35" i="2"/>
  <c r="BC45" i="2"/>
  <c r="AH45" i="2"/>
  <c r="AU43" i="2"/>
  <c r="Z43" i="2"/>
  <c r="BK41" i="2"/>
  <c r="AP41" i="2"/>
  <c r="AU41" i="2"/>
  <c r="Z41" i="2"/>
  <c r="BK39" i="2"/>
  <c r="AP39" i="2"/>
  <c r="BG38" i="2"/>
  <c r="AL38" i="2"/>
  <c r="BK37" i="2"/>
  <c r="AP37" i="2"/>
  <c r="AU37" i="2"/>
  <c r="Z37" i="2"/>
  <c r="AA43" i="2"/>
  <c r="AP35" i="2"/>
  <c r="BJ35" i="2"/>
  <c r="AO35" i="2"/>
  <c r="AS44" i="2"/>
  <c r="X44" i="2"/>
  <c r="BI42" i="2"/>
  <c r="AN42" i="2"/>
  <c r="BE41" i="2"/>
  <c r="AJ41" i="2"/>
  <c r="AS40" i="2"/>
  <c r="X40" i="2"/>
  <c r="BI38" i="2"/>
  <c r="AN38" i="2"/>
  <c r="AW37" i="2"/>
  <c r="AB37" i="2"/>
  <c r="BD45" i="2"/>
  <c r="AI45" i="2"/>
  <c r="AZ44" i="2"/>
  <c r="AE44" i="2"/>
  <c r="BH42" i="2"/>
  <c r="AM42" i="2"/>
  <c r="BD41" i="2"/>
  <c r="AI41" i="2"/>
  <c r="BL39" i="2"/>
  <c r="AQ39" i="2"/>
  <c r="BH38" i="2"/>
  <c r="AM38" i="2"/>
  <c r="BD37" i="2"/>
  <c r="AI37" i="2"/>
  <c r="AZ35" i="2"/>
  <c r="AE35" i="2"/>
  <c r="AU45" i="2"/>
  <c r="Z45" i="2"/>
  <c r="BK43" i="2"/>
  <c r="AP43" i="2"/>
  <c r="AU39" i="2"/>
  <c r="Z39" i="2"/>
  <c r="BC37" i="2"/>
  <c r="AH37" i="2"/>
  <c r="AN35" i="2"/>
  <c r="BE45" i="2"/>
  <c r="AJ45" i="2"/>
  <c r="BA44" i="2"/>
  <c r="AF44" i="2"/>
  <c r="BA42" i="2"/>
  <c r="AF42" i="2"/>
  <c r="BI40" i="2"/>
  <c r="AN40" i="2"/>
  <c r="BE39" i="2"/>
  <c r="AJ39" i="2"/>
  <c r="AS38" i="2"/>
  <c r="X38" i="2"/>
  <c r="BI36" i="2"/>
  <c r="AN36" i="2"/>
  <c r="AS36" i="2"/>
  <c r="X36" i="2"/>
  <c r="AR39" i="2"/>
  <c r="W39" i="2"/>
  <c r="BL45" i="2"/>
  <c r="AQ45" i="2"/>
  <c r="AZ40" i="2"/>
  <c r="AE40" i="2"/>
  <c r="AR41" i="2"/>
  <c r="W41" i="2"/>
  <c r="BC35" i="2"/>
  <c r="AH35" i="2"/>
  <c r="AU35" i="2"/>
  <c r="Z35" i="2"/>
  <c r="BF45" i="2"/>
  <c r="AK45" i="2"/>
  <c r="AX45" i="2"/>
  <c r="AC45" i="2"/>
  <c r="BJ44" i="2"/>
  <c r="AO44" i="2"/>
  <c r="BB44" i="2"/>
  <c r="AG44" i="2"/>
  <c r="AT44" i="2"/>
  <c r="Y44" i="2"/>
  <c r="BF43" i="2"/>
  <c r="AK43" i="2"/>
  <c r="BJ42" i="2"/>
  <c r="AO42" i="2"/>
  <c r="BB42" i="2"/>
  <c r="AG42" i="2"/>
  <c r="AT42" i="2"/>
  <c r="Y42" i="2"/>
  <c r="BF41" i="2"/>
  <c r="AK41" i="2"/>
  <c r="AX41" i="2"/>
  <c r="AC41" i="2"/>
  <c r="BB40" i="2"/>
  <c r="AG40" i="2"/>
  <c r="AT40" i="2"/>
  <c r="Y40" i="2"/>
  <c r="BF39" i="2"/>
  <c r="AK39" i="2"/>
  <c r="AX39" i="2"/>
  <c r="AC39" i="2"/>
  <c r="BJ38" i="2"/>
  <c r="AO38" i="2"/>
  <c r="BB38" i="2"/>
  <c r="AG38" i="2"/>
  <c r="AT38" i="2"/>
  <c r="Y38" i="2"/>
  <c r="BF37" i="2"/>
  <c r="AK37" i="2"/>
  <c r="AX37" i="2"/>
  <c r="AC37" i="2"/>
  <c r="BJ36" i="2"/>
  <c r="AO36" i="2"/>
  <c r="AT36" i="2"/>
  <c r="Y36" i="2"/>
  <c r="BJ45" i="2"/>
  <c r="AO45" i="2"/>
  <c r="BB45" i="2"/>
  <c r="AG45" i="2"/>
  <c r="AT45" i="2"/>
  <c r="Y45" i="2"/>
  <c r="AX44" i="2"/>
  <c r="AC44" i="2"/>
  <c r="BJ43" i="2"/>
  <c r="AO43" i="2"/>
  <c r="BB43" i="2"/>
  <c r="AG43" i="2"/>
  <c r="AT43" i="2"/>
  <c r="Y43" i="2"/>
  <c r="BF42" i="2"/>
  <c r="AK42" i="2"/>
  <c r="AX42" i="2"/>
  <c r="AC42" i="2"/>
  <c r="BJ41" i="2"/>
  <c r="AO41" i="2"/>
  <c r="BB41" i="2"/>
  <c r="AG41" i="2"/>
  <c r="AT41" i="2"/>
  <c r="Y41" i="2"/>
  <c r="BF40" i="2"/>
  <c r="AK40" i="2"/>
  <c r="AX40" i="2"/>
  <c r="AC40" i="2"/>
  <c r="BJ39" i="2"/>
  <c r="AO39" i="2"/>
  <c r="BB39" i="2"/>
  <c r="AG39" i="2"/>
  <c r="AT39" i="2"/>
  <c r="Y39" i="2"/>
  <c r="AK38" i="2"/>
  <c r="BF38" i="2"/>
  <c r="AX38" i="2"/>
  <c r="AC38" i="2"/>
  <c r="BJ37" i="2"/>
  <c r="AO37" i="2"/>
  <c r="BB37" i="2"/>
  <c r="AG37" i="2"/>
  <c r="Y37" i="2"/>
  <c r="AT37" i="2"/>
  <c r="BF36" i="2"/>
  <c r="AK36" i="2"/>
  <c r="AX36" i="2"/>
  <c r="AC36" i="2"/>
  <c r="AX35" i="2"/>
  <c r="AC35" i="2"/>
  <c r="BI45" i="2"/>
  <c r="AN45" i="2"/>
  <c r="BA45" i="2"/>
  <c r="AF45" i="2"/>
  <c r="AS45" i="2"/>
  <c r="X45" i="2"/>
  <c r="BE44" i="2"/>
  <c r="AJ44" i="2"/>
  <c r="AW44" i="2"/>
  <c r="AB44" i="2"/>
  <c r="BA43" i="2"/>
  <c r="AF43" i="2"/>
  <c r="AS43" i="2"/>
  <c r="X43" i="2"/>
  <c r="BE42" i="2"/>
  <c r="AJ42" i="2"/>
  <c r="AW42" i="2"/>
  <c r="AB42" i="2"/>
  <c r="BI41" i="2"/>
  <c r="AN41" i="2"/>
  <c r="BA41" i="2"/>
  <c r="AF41" i="2"/>
  <c r="AS41" i="2"/>
  <c r="X41" i="2"/>
  <c r="BE40" i="2"/>
  <c r="AJ40" i="2"/>
  <c r="AW40" i="2"/>
  <c r="AB40" i="2"/>
  <c r="BA39" i="2"/>
  <c r="AF39" i="2"/>
  <c r="W44" i="2"/>
  <c r="BG35" i="2"/>
  <c r="AL35" i="2"/>
  <c r="BF35" i="2"/>
  <c r="AK35" i="2"/>
  <c r="AS35" i="2"/>
  <c r="X35" i="2"/>
  <c r="BE35" i="2"/>
  <c r="AJ35" i="2"/>
  <c r="AW35" i="2"/>
  <c r="AB35" i="2"/>
  <c r="W42" i="2"/>
  <c r="AK44" i="2"/>
  <c r="BL35" i="2"/>
  <c r="AQ35" i="2"/>
  <c r="BD35" i="2"/>
  <c r="AI35" i="2"/>
  <c r="AV35" i="2"/>
  <c r="AA35" i="2"/>
  <c r="AN43" i="2"/>
  <c r="AS39" i="2"/>
  <c r="X39" i="2"/>
  <c r="BE38" i="2"/>
  <c r="AJ38" i="2"/>
  <c r="AW38" i="2"/>
  <c r="AB38" i="2"/>
  <c r="BA37" i="2"/>
  <c r="AF37" i="2"/>
  <c r="AS37" i="2"/>
  <c r="X37" i="2"/>
  <c r="BE36" i="2"/>
  <c r="AJ36" i="2"/>
  <c r="AW36" i="2"/>
  <c r="AB36" i="2"/>
  <c r="BH45" i="2"/>
  <c r="AM45" i="2"/>
  <c r="AZ45" i="2"/>
  <c r="AE45" i="2"/>
  <c r="BL44" i="2"/>
  <c r="AQ44" i="2"/>
  <c r="BD44" i="2"/>
  <c r="AI44" i="2"/>
  <c r="AV44" i="2"/>
  <c r="AA44" i="2"/>
  <c r="BH43" i="2"/>
  <c r="AM43" i="2"/>
  <c r="AZ43" i="2"/>
  <c r="AE43" i="2"/>
  <c r="BL42" i="2"/>
  <c r="AQ42" i="2"/>
  <c r="BD42" i="2"/>
  <c r="AI42" i="2"/>
  <c r="AA42" i="2"/>
  <c r="AV42" i="2"/>
  <c r="BH41" i="2"/>
  <c r="AM41" i="2"/>
  <c r="AZ41" i="2"/>
  <c r="AE41" i="2"/>
  <c r="BL40" i="2"/>
  <c r="AQ40" i="2"/>
  <c r="BD40" i="2"/>
  <c r="AI40" i="2"/>
  <c r="AV40" i="2"/>
  <c r="AA40" i="2"/>
  <c r="BH39" i="2"/>
  <c r="AM39" i="2"/>
  <c r="AZ39" i="2"/>
  <c r="AE39" i="2"/>
  <c r="AQ38" i="2"/>
  <c r="BL38" i="2"/>
  <c r="BD38" i="2"/>
  <c r="AI38" i="2"/>
  <c r="AA38" i="2"/>
  <c r="AV38" i="2"/>
  <c r="BH37" i="2"/>
  <c r="AM37" i="2"/>
  <c r="AZ37" i="2"/>
  <c r="AE37" i="2"/>
  <c r="BL36" i="2"/>
  <c r="AQ36" i="2"/>
  <c r="BD36" i="2"/>
  <c r="AI36" i="2"/>
  <c r="AV36" i="2"/>
  <c r="AA36" i="2"/>
  <c r="AH42" i="2"/>
  <c r="AN37" i="2"/>
  <c r="BG45" i="2"/>
  <c r="AL45" i="2"/>
  <c r="BK44" i="2"/>
  <c r="AP44" i="2"/>
  <c r="BC44" i="2"/>
  <c r="AH44" i="2"/>
  <c r="AU44" i="2"/>
  <c r="Z44" i="2"/>
  <c r="BG43" i="2"/>
  <c r="AL43" i="2"/>
  <c r="BK42" i="2"/>
  <c r="AP42" i="2"/>
  <c r="BG41" i="2"/>
  <c r="AL41" i="2"/>
  <c r="BK40" i="2"/>
  <c r="AP40" i="2"/>
  <c r="BC40" i="2"/>
  <c r="AH40" i="2"/>
  <c r="BG39" i="2"/>
  <c r="AL39" i="2"/>
  <c r="BK38" i="2"/>
  <c r="AP38" i="2"/>
  <c r="BC38" i="2"/>
  <c r="AH38" i="2"/>
  <c r="AU38" i="2"/>
  <c r="Z38" i="2"/>
  <c r="BG37" i="2"/>
  <c r="AL37" i="2"/>
  <c r="BC36" i="2"/>
  <c r="AH36" i="2"/>
  <c r="AU36" i="2"/>
  <c r="Z36" i="2"/>
  <c r="Z40" i="2"/>
</calcChain>
</file>

<file path=xl/sharedStrings.xml><?xml version="1.0" encoding="utf-8"?>
<sst xmlns="http://schemas.openxmlformats.org/spreadsheetml/2006/main" count="256" uniqueCount="27">
  <si>
    <t>p</t>
  </si>
  <si>
    <t>a</t>
  </si>
  <si>
    <t>β</t>
  </si>
  <si>
    <t>q</t>
  </si>
  <si>
    <t>r</t>
  </si>
  <si>
    <t>y</t>
  </si>
  <si>
    <t>φ=</t>
  </si>
  <si>
    <t>concavity of u</t>
  </si>
  <si>
    <t>x</t>
  </si>
  <si>
    <t>Lottery characterization and Normalization</t>
  </si>
  <si>
    <t>φ</t>
  </si>
  <si>
    <t>β(p)</t>
  </si>
  <si>
    <t>β(q)</t>
  </si>
  <si>
    <t>Bad Case</t>
  </si>
  <si>
    <t>good case</t>
  </si>
  <si>
    <r>
      <t xml:space="preserve">Calculating  </t>
    </r>
    <r>
      <rPr>
        <b/>
        <sz val="12"/>
        <color theme="1"/>
        <rFont val="Calibri"/>
        <family val="2"/>
      </rPr>
      <t xml:space="preserve">β from </t>
    </r>
    <r>
      <rPr>
        <b/>
        <sz val="12"/>
        <color theme="1"/>
        <rFont val="Times New Roman"/>
        <family val="1"/>
      </rPr>
      <t>φ</t>
    </r>
    <r>
      <rPr>
        <b/>
        <sz val="12"/>
        <color theme="1"/>
        <rFont val="Calibri"/>
        <family val="2"/>
      </rPr>
      <t xml:space="preserve"> using the formula above (half circle shaped function)</t>
    </r>
  </si>
  <si>
    <t>Cells with yellow background can be changed, rest are calculations</t>
  </si>
  <si>
    <t>Choice (above: P-bet chosen)</t>
  </si>
  <si>
    <t>Valuation (above: $-bet valued more)</t>
  </si>
  <si>
    <t>Choice (above: P-Bet chosen)</t>
  </si>
  <si>
    <t>Valuation (above: $-Bet valued more)</t>
  </si>
  <si>
    <t>Choice (r=0.8)</t>
  </si>
  <si>
    <t>Valuation (r=0.8)</t>
  </si>
  <si>
    <t>Choice (r=1)</t>
  </si>
  <si>
    <t>Valuation (r=1)</t>
  </si>
  <si>
    <t>Valuation (r=1.2)</t>
  </si>
  <si>
    <t>Choice (r=1.2)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</si>
</sst>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000000000000000000000"/>
    <numFmt numFmtId="167" formatCode="0.0000"/>
    <numFmt numFmtId="168" formatCode="0.000000000000000000000000000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1" xfId="0" applyFill="1" applyBorder="1"/>
    <xf numFmtId="0" fontId="2" fillId="2" borderId="4" xfId="0" applyFont="1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165" fontId="0" fillId="3" borderId="0" xfId="0" applyNumberFormat="1" applyFill="1"/>
    <xf numFmtId="0" fontId="0" fillId="4" borderId="0" xfId="0" applyFill="1"/>
    <xf numFmtId="0" fontId="4" fillId="2" borderId="0" xfId="0" applyFont="1" applyFill="1" applyAlignment="1">
      <alignment horizontal="center"/>
    </xf>
    <xf numFmtId="167" fontId="0" fillId="2" borderId="0" xfId="0" applyNumberFormat="1" applyFill="1"/>
    <xf numFmtId="0" fontId="6" fillId="2" borderId="0" xfId="0" applyFont="1" applyFill="1"/>
    <xf numFmtId="165" fontId="6" fillId="2" borderId="0" xfId="0" applyNumberFormat="1" applyFont="1" applyFill="1"/>
    <xf numFmtId="164" fontId="6" fillId="2" borderId="0" xfId="0" applyNumberFormat="1" applyFont="1" applyFill="1"/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5" fillId="2" borderId="0" xfId="0" applyFont="1" applyFill="1" applyAlignment="1">
      <alignment vertical="center" wrapText="1"/>
    </xf>
    <xf numFmtId="166" fontId="0" fillId="2" borderId="0" xfId="0" applyNumberFormat="1" applyFill="1"/>
    <xf numFmtId="0" fontId="6" fillId="5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0" fillId="2" borderId="0" xfId="0" applyFill="1" applyBorder="1" applyAlignment="1"/>
    <xf numFmtId="0" fontId="0" fillId="2" borderId="0" xfId="0" applyFill="1" applyBorder="1"/>
    <xf numFmtId="0" fontId="6" fillId="2" borderId="0" xfId="0" applyFont="1" applyFill="1" applyBorder="1" applyAlignment="1">
      <alignment horizontal="center"/>
    </xf>
    <xf numFmtId="0" fontId="2" fillId="2" borderId="12" xfId="0" applyFont="1" applyFill="1" applyBorder="1"/>
    <xf numFmtId="165" fontId="0" fillId="3" borderId="13" xfId="0" applyNumberFormat="1" applyFill="1" applyBorder="1"/>
    <xf numFmtId="0" fontId="0" fillId="2" borderId="13" xfId="0" applyFill="1" applyBorder="1"/>
    <xf numFmtId="0" fontId="0" fillId="4" borderId="13" xfId="0" applyFill="1" applyBorder="1"/>
    <xf numFmtId="0" fontId="7" fillId="2" borderId="0" xfId="0" applyFont="1" applyFill="1"/>
    <xf numFmtId="0" fontId="2" fillId="2" borderId="1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8" fontId="0" fillId="2" borderId="0" xfId="0" applyNumberFormat="1" applyFill="1"/>
    <xf numFmtId="0" fontId="0" fillId="6" borderId="0" xfId="0" applyFill="1"/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0" fillId="5" borderId="0" xfId="0" applyFont="1" applyFill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6.xml"/><Relationship Id="rId1" Type="http://schemas.openxmlformats.org/officeDocument/2006/relationships/themeOverride" Target="../theme/themeOverride1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3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4.xml"/></Relationships>
</file>

<file path=xl/charts/_rels/chart2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5.xml"/></Relationships>
</file>

<file path=xl/charts/_rels/chart3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6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3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title>
      <c:tx>
        <c:rich>
          <a:bodyPr anchor="t" anchorCtr="1"/>
          <a:lstStyle/>
          <a:p>
            <a:pPr>
              <a:defRPr/>
            </a:pPr>
            <a:r>
              <a:rPr lang="en-GB">
                <a:latin typeface="Times New Roman" panose="02020603050405020304" pitchFamily="18" charset="0"/>
                <a:cs typeface="Times New Roman" panose="02020603050405020304" pitchFamily="18" charset="0"/>
              </a:rPr>
              <a:t>For different levels of sophistication, betas</a:t>
            </a:r>
            <a:r>
              <a:rPr lang="en-GB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for different probabilities.</a:t>
            </a:r>
            <a:endParaRPr lang="en-GB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3600331891879947"/>
          <c:y val="2.566388540202559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061476238297847E-2"/>
          <c:y val="2.2920275284625504E-2"/>
          <c:w val="0.91603949568740584"/>
          <c:h val="0.9017683053599824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'PCT simulator'!$B$34</c:f>
              <c:strCache>
                <c:ptCount val="1"/>
                <c:pt idx="0">
                  <c:v>φ=0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'PCT simulator'!$A$35:$A$45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simulator'!$B$35:$B$45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'PCT simulator'!$C$34</c:f>
              <c:strCache>
                <c:ptCount val="1"/>
                <c:pt idx="0">
                  <c:v>φ=0.05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'PCT simulator'!$A$35:$A$45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simulator'!$C$35:$C$45</c:f>
              <c:numCache>
                <c:formatCode>General</c:formatCode>
                <c:ptCount val="11"/>
                <c:pt idx="0">
                  <c:v>0</c:v>
                </c:pt>
                <c:pt idx="1">
                  <c:v>4.5000000000000005E-3</c:v>
                </c:pt>
                <c:pt idx="2">
                  <c:v>8.0000000000000019E-3</c:v>
                </c:pt>
                <c:pt idx="3">
                  <c:v>1.0499999999999999E-2</c:v>
                </c:pt>
                <c:pt idx="4">
                  <c:v>1.2000000000000002E-2</c:v>
                </c:pt>
                <c:pt idx="5">
                  <c:v>1.2500000000000001E-2</c:v>
                </c:pt>
                <c:pt idx="6">
                  <c:v>1.2E-2</c:v>
                </c:pt>
                <c:pt idx="7">
                  <c:v>1.0499999999999999E-2</c:v>
                </c:pt>
                <c:pt idx="8">
                  <c:v>8.0000000000000002E-3</c:v>
                </c:pt>
                <c:pt idx="9">
                  <c:v>4.4999999999999971E-3</c:v>
                </c:pt>
                <c:pt idx="10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'PCT simulator'!$D$34</c:f>
              <c:strCache>
                <c:ptCount val="1"/>
                <c:pt idx="0">
                  <c:v>φ=0.1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'PCT simulator'!$A$35:$A$45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simulator'!$D$35:$D$45</c:f>
              <c:numCache>
                <c:formatCode>General</c:formatCode>
                <c:ptCount val="11"/>
                <c:pt idx="0">
                  <c:v>0</c:v>
                </c:pt>
                <c:pt idx="1">
                  <c:v>9.0000000000000011E-3</c:v>
                </c:pt>
                <c:pt idx="2">
                  <c:v>1.6000000000000004E-2</c:v>
                </c:pt>
                <c:pt idx="3">
                  <c:v>2.0999999999999998E-2</c:v>
                </c:pt>
                <c:pt idx="4">
                  <c:v>2.4000000000000004E-2</c:v>
                </c:pt>
                <c:pt idx="5">
                  <c:v>2.5000000000000001E-2</c:v>
                </c:pt>
                <c:pt idx="6">
                  <c:v>2.4E-2</c:v>
                </c:pt>
                <c:pt idx="7">
                  <c:v>2.0999999999999998E-2</c:v>
                </c:pt>
                <c:pt idx="8">
                  <c:v>1.6E-2</c:v>
                </c:pt>
                <c:pt idx="9">
                  <c:v>8.9999999999999941E-3</c:v>
                </c:pt>
                <c:pt idx="10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'PCT simulator'!$E$34</c:f>
              <c:strCache>
                <c:ptCount val="1"/>
                <c:pt idx="0">
                  <c:v>φ=0.15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'PCT simulator'!$A$35:$A$45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simulator'!$E$35:$E$45</c:f>
              <c:numCache>
                <c:formatCode>General</c:formatCode>
                <c:ptCount val="11"/>
                <c:pt idx="0">
                  <c:v>0</c:v>
                </c:pt>
                <c:pt idx="1">
                  <c:v>1.35E-2</c:v>
                </c:pt>
                <c:pt idx="2">
                  <c:v>2.3999999999999997E-2</c:v>
                </c:pt>
                <c:pt idx="3">
                  <c:v>3.15E-2</c:v>
                </c:pt>
                <c:pt idx="4">
                  <c:v>3.599999999999999E-2</c:v>
                </c:pt>
                <c:pt idx="5">
                  <c:v>3.7499999999999999E-2</c:v>
                </c:pt>
                <c:pt idx="6">
                  <c:v>3.5999999999999997E-2</c:v>
                </c:pt>
                <c:pt idx="7">
                  <c:v>3.1500000000000014E-2</c:v>
                </c:pt>
                <c:pt idx="8">
                  <c:v>2.399999999999998E-2</c:v>
                </c:pt>
                <c:pt idx="9">
                  <c:v>1.3500000000000012E-2</c:v>
                </c:pt>
                <c:pt idx="10">
                  <c:v>0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'PCT simulator'!$F$34</c:f>
              <c:strCache>
                <c:ptCount val="1"/>
                <c:pt idx="0">
                  <c:v>φ=0.2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'PCT simulator'!$A$35:$A$45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simulator'!$F$35:$F$45</c:f>
              <c:numCache>
                <c:formatCode>General</c:formatCode>
                <c:ptCount val="11"/>
                <c:pt idx="0">
                  <c:v>0</c:v>
                </c:pt>
                <c:pt idx="1">
                  <c:v>1.8000000000000002E-2</c:v>
                </c:pt>
                <c:pt idx="2">
                  <c:v>3.2000000000000008E-2</c:v>
                </c:pt>
                <c:pt idx="3">
                  <c:v>4.1999999999999996E-2</c:v>
                </c:pt>
                <c:pt idx="4">
                  <c:v>4.8000000000000008E-2</c:v>
                </c:pt>
                <c:pt idx="5">
                  <c:v>0.05</c:v>
                </c:pt>
                <c:pt idx="6">
                  <c:v>4.8000000000000001E-2</c:v>
                </c:pt>
                <c:pt idx="7">
                  <c:v>4.1999999999999996E-2</c:v>
                </c:pt>
                <c:pt idx="8">
                  <c:v>3.2000000000000001E-2</c:v>
                </c:pt>
                <c:pt idx="9">
                  <c:v>1.7999999999999988E-2</c:v>
                </c:pt>
                <c:pt idx="10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'PCT simulator'!$G$34</c:f>
              <c:strCache>
                <c:ptCount val="1"/>
                <c:pt idx="0">
                  <c:v>φ=0.25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'PCT simulator'!$A$35:$A$45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simulator'!$G$35:$G$45</c:f>
              <c:numCache>
                <c:formatCode>General</c:formatCode>
                <c:ptCount val="11"/>
                <c:pt idx="0">
                  <c:v>0</c:v>
                </c:pt>
                <c:pt idx="1">
                  <c:v>2.2499999999999999E-2</c:v>
                </c:pt>
                <c:pt idx="2">
                  <c:v>0.04</c:v>
                </c:pt>
                <c:pt idx="3">
                  <c:v>5.2499999999999998E-2</c:v>
                </c:pt>
                <c:pt idx="4">
                  <c:v>0.06</c:v>
                </c:pt>
                <c:pt idx="5">
                  <c:v>6.25E-2</c:v>
                </c:pt>
                <c:pt idx="6">
                  <c:v>0.06</c:v>
                </c:pt>
                <c:pt idx="7">
                  <c:v>5.2500000000000005E-2</c:v>
                </c:pt>
                <c:pt idx="8">
                  <c:v>3.999999999999998E-2</c:v>
                </c:pt>
                <c:pt idx="9">
                  <c:v>2.2499999999999992E-2</c:v>
                </c:pt>
                <c:pt idx="10">
                  <c:v>0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'PCT simulator'!$H$34</c:f>
              <c:strCache>
                <c:ptCount val="1"/>
                <c:pt idx="0">
                  <c:v>φ=0.3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'PCT simulator'!$A$35:$A$45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simulator'!$H$35:$H$45</c:f>
              <c:numCache>
                <c:formatCode>General</c:formatCode>
                <c:ptCount val="11"/>
                <c:pt idx="0">
                  <c:v>0</c:v>
                </c:pt>
                <c:pt idx="1">
                  <c:v>2.7E-2</c:v>
                </c:pt>
                <c:pt idx="2">
                  <c:v>4.7999999999999994E-2</c:v>
                </c:pt>
                <c:pt idx="3">
                  <c:v>6.3E-2</c:v>
                </c:pt>
                <c:pt idx="4">
                  <c:v>7.1999999999999981E-2</c:v>
                </c:pt>
                <c:pt idx="5">
                  <c:v>7.4999999999999997E-2</c:v>
                </c:pt>
                <c:pt idx="6">
                  <c:v>7.1999999999999995E-2</c:v>
                </c:pt>
                <c:pt idx="7">
                  <c:v>6.3000000000000028E-2</c:v>
                </c:pt>
                <c:pt idx="8">
                  <c:v>4.7999999999999959E-2</c:v>
                </c:pt>
                <c:pt idx="9">
                  <c:v>2.7000000000000024E-2</c:v>
                </c:pt>
                <c:pt idx="10">
                  <c:v>0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'PCT simulator'!$I$34</c:f>
              <c:strCache>
                <c:ptCount val="1"/>
                <c:pt idx="0">
                  <c:v>φ=0.35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'PCT simulator'!$A$35:$A$45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simulator'!$I$35:$I$45</c:f>
              <c:numCache>
                <c:formatCode>General</c:formatCode>
                <c:ptCount val="11"/>
                <c:pt idx="0">
                  <c:v>0</c:v>
                </c:pt>
                <c:pt idx="1">
                  <c:v>3.1499999999999993E-2</c:v>
                </c:pt>
                <c:pt idx="2">
                  <c:v>5.5999999999999994E-2</c:v>
                </c:pt>
                <c:pt idx="3">
                  <c:v>7.3499999999999996E-2</c:v>
                </c:pt>
                <c:pt idx="4">
                  <c:v>8.3999999999999977E-2</c:v>
                </c:pt>
                <c:pt idx="5">
                  <c:v>8.7499999999999994E-2</c:v>
                </c:pt>
                <c:pt idx="6">
                  <c:v>8.3999999999999991E-2</c:v>
                </c:pt>
                <c:pt idx="7">
                  <c:v>7.350000000000001E-2</c:v>
                </c:pt>
                <c:pt idx="8">
                  <c:v>5.5999999999999939E-2</c:v>
                </c:pt>
                <c:pt idx="9">
                  <c:v>3.1500000000000028E-2</c:v>
                </c:pt>
                <c:pt idx="10">
                  <c:v>0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'PCT simulator'!$J$34</c:f>
              <c:strCache>
                <c:ptCount val="1"/>
                <c:pt idx="0">
                  <c:v>φ=0.4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'PCT simulator'!$A$35:$A$45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simulator'!$J$35:$J$45</c:f>
              <c:numCache>
                <c:formatCode>General</c:formatCode>
                <c:ptCount val="11"/>
                <c:pt idx="0">
                  <c:v>0</c:v>
                </c:pt>
                <c:pt idx="1">
                  <c:v>3.6000000000000004E-2</c:v>
                </c:pt>
                <c:pt idx="2">
                  <c:v>6.4000000000000015E-2</c:v>
                </c:pt>
                <c:pt idx="3">
                  <c:v>8.3999999999999991E-2</c:v>
                </c:pt>
                <c:pt idx="4">
                  <c:v>9.6000000000000016E-2</c:v>
                </c:pt>
                <c:pt idx="5">
                  <c:v>0.1</c:v>
                </c:pt>
                <c:pt idx="6">
                  <c:v>9.6000000000000002E-2</c:v>
                </c:pt>
                <c:pt idx="7">
                  <c:v>8.3999999999999991E-2</c:v>
                </c:pt>
                <c:pt idx="8">
                  <c:v>6.4000000000000001E-2</c:v>
                </c:pt>
                <c:pt idx="9">
                  <c:v>3.5999999999999976E-2</c:v>
                </c:pt>
                <c:pt idx="10">
                  <c:v>0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'PCT simulator'!$K$34</c:f>
              <c:strCache>
                <c:ptCount val="1"/>
                <c:pt idx="0">
                  <c:v>φ=0.45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'PCT simulator'!$A$35:$A$45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simulator'!$K$35:$K$45</c:f>
              <c:numCache>
                <c:formatCode>General</c:formatCode>
                <c:ptCount val="11"/>
                <c:pt idx="0">
                  <c:v>0</c:v>
                </c:pt>
                <c:pt idx="1">
                  <c:v>4.0500000000000001E-2</c:v>
                </c:pt>
                <c:pt idx="2">
                  <c:v>7.2000000000000008E-2</c:v>
                </c:pt>
                <c:pt idx="3">
                  <c:v>9.4500000000000001E-2</c:v>
                </c:pt>
                <c:pt idx="4">
                  <c:v>0.108</c:v>
                </c:pt>
                <c:pt idx="5">
                  <c:v>0.1125</c:v>
                </c:pt>
                <c:pt idx="6">
                  <c:v>0.10800000000000001</c:v>
                </c:pt>
                <c:pt idx="7">
                  <c:v>9.4500000000000028E-2</c:v>
                </c:pt>
                <c:pt idx="8">
                  <c:v>7.1999999999999953E-2</c:v>
                </c:pt>
                <c:pt idx="9">
                  <c:v>4.049999999999998E-2</c:v>
                </c:pt>
                <c:pt idx="10">
                  <c:v>0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'PCT simulator'!$L$34</c:f>
              <c:strCache>
                <c:ptCount val="1"/>
                <c:pt idx="0">
                  <c:v>φ=0.5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'PCT simulator'!$A$35:$A$45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simulator'!$L$35:$L$45</c:f>
              <c:numCache>
                <c:formatCode>General</c:formatCode>
                <c:ptCount val="11"/>
                <c:pt idx="0">
                  <c:v>0</c:v>
                </c:pt>
                <c:pt idx="1">
                  <c:v>4.4999999999999998E-2</c:v>
                </c:pt>
                <c:pt idx="2">
                  <c:v>0.08</c:v>
                </c:pt>
                <c:pt idx="3">
                  <c:v>0.105</c:v>
                </c:pt>
                <c:pt idx="4">
                  <c:v>0.12</c:v>
                </c:pt>
                <c:pt idx="5">
                  <c:v>0.125</c:v>
                </c:pt>
                <c:pt idx="6">
                  <c:v>0.12</c:v>
                </c:pt>
                <c:pt idx="7">
                  <c:v>0.10500000000000001</c:v>
                </c:pt>
                <c:pt idx="8">
                  <c:v>7.999999999999996E-2</c:v>
                </c:pt>
                <c:pt idx="9">
                  <c:v>4.4999999999999984E-2</c:v>
                </c:pt>
                <c:pt idx="10">
                  <c:v>0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'PCT simulator'!$M$34</c:f>
              <c:strCache>
                <c:ptCount val="1"/>
                <c:pt idx="0">
                  <c:v>φ=0.55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'PCT simulator'!$A$35:$A$45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simulator'!$M$35:$M$45</c:f>
              <c:numCache>
                <c:formatCode>General</c:formatCode>
                <c:ptCount val="11"/>
                <c:pt idx="0">
                  <c:v>0</c:v>
                </c:pt>
                <c:pt idx="1">
                  <c:v>4.9500000000000002E-2</c:v>
                </c:pt>
                <c:pt idx="2">
                  <c:v>8.8000000000000009E-2</c:v>
                </c:pt>
                <c:pt idx="3">
                  <c:v>0.11550000000000001</c:v>
                </c:pt>
                <c:pt idx="4">
                  <c:v>0.13200000000000001</c:v>
                </c:pt>
                <c:pt idx="5">
                  <c:v>0.13750000000000001</c:v>
                </c:pt>
                <c:pt idx="6">
                  <c:v>0.13200000000000001</c:v>
                </c:pt>
                <c:pt idx="7">
                  <c:v>0.11550000000000005</c:v>
                </c:pt>
                <c:pt idx="8">
                  <c:v>8.7999999999999967E-2</c:v>
                </c:pt>
                <c:pt idx="9">
                  <c:v>4.9499999999999988E-2</c:v>
                </c:pt>
                <c:pt idx="10">
                  <c:v>0</c:v>
                </c:pt>
              </c:numCache>
            </c:numRef>
          </c:yVal>
          <c:smooth val="1"/>
        </c:ser>
        <c:ser>
          <c:idx val="12"/>
          <c:order val="12"/>
          <c:tx>
            <c:strRef>
              <c:f>'PCT simulator'!$N$34</c:f>
              <c:strCache>
                <c:ptCount val="1"/>
                <c:pt idx="0">
                  <c:v>φ=0.6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'PCT simulator'!$A$35:$A$45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simulator'!$N$35:$N$45</c:f>
              <c:numCache>
                <c:formatCode>General</c:formatCode>
                <c:ptCount val="11"/>
                <c:pt idx="0">
                  <c:v>0</c:v>
                </c:pt>
                <c:pt idx="1">
                  <c:v>5.3999999999999999E-2</c:v>
                </c:pt>
                <c:pt idx="2">
                  <c:v>9.5999999999999988E-2</c:v>
                </c:pt>
                <c:pt idx="3">
                  <c:v>0.126</c:v>
                </c:pt>
                <c:pt idx="4">
                  <c:v>0.14399999999999996</c:v>
                </c:pt>
                <c:pt idx="5">
                  <c:v>0.15</c:v>
                </c:pt>
                <c:pt idx="6">
                  <c:v>0.14399999999999999</c:v>
                </c:pt>
                <c:pt idx="7">
                  <c:v>0.12600000000000006</c:v>
                </c:pt>
                <c:pt idx="8">
                  <c:v>9.5999999999999919E-2</c:v>
                </c:pt>
                <c:pt idx="9">
                  <c:v>5.4000000000000048E-2</c:v>
                </c:pt>
                <c:pt idx="10">
                  <c:v>0</c:v>
                </c:pt>
              </c:numCache>
            </c:numRef>
          </c:yVal>
          <c:smooth val="1"/>
        </c:ser>
        <c:ser>
          <c:idx val="13"/>
          <c:order val="13"/>
          <c:tx>
            <c:strRef>
              <c:f>'PCT simulator'!$O$34</c:f>
              <c:strCache>
                <c:ptCount val="1"/>
                <c:pt idx="0">
                  <c:v>φ=0.65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'PCT simulator'!$A$35:$A$45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simulator'!$O$35:$O$45</c:f>
              <c:numCache>
                <c:formatCode>General</c:formatCode>
                <c:ptCount val="11"/>
                <c:pt idx="0">
                  <c:v>0</c:v>
                </c:pt>
                <c:pt idx="1">
                  <c:v>5.8500000000000003E-2</c:v>
                </c:pt>
                <c:pt idx="2">
                  <c:v>0.104</c:v>
                </c:pt>
                <c:pt idx="3">
                  <c:v>0.13650000000000001</c:v>
                </c:pt>
                <c:pt idx="4">
                  <c:v>0.15599999999999997</c:v>
                </c:pt>
                <c:pt idx="5">
                  <c:v>0.16250000000000001</c:v>
                </c:pt>
                <c:pt idx="6">
                  <c:v>0.15600000000000003</c:v>
                </c:pt>
                <c:pt idx="7">
                  <c:v>0.13650000000000001</c:v>
                </c:pt>
                <c:pt idx="8">
                  <c:v>0.10399999999999993</c:v>
                </c:pt>
                <c:pt idx="9">
                  <c:v>5.8499999999999996E-2</c:v>
                </c:pt>
                <c:pt idx="10">
                  <c:v>0</c:v>
                </c:pt>
              </c:numCache>
            </c:numRef>
          </c:yVal>
          <c:smooth val="1"/>
        </c:ser>
        <c:ser>
          <c:idx val="14"/>
          <c:order val="14"/>
          <c:tx>
            <c:strRef>
              <c:f>'PCT simulator'!$P$34</c:f>
              <c:strCache>
                <c:ptCount val="1"/>
                <c:pt idx="0">
                  <c:v>φ=0.7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'PCT simulator'!$A$35:$A$45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simulator'!$P$35:$P$45</c:f>
              <c:numCache>
                <c:formatCode>General</c:formatCode>
                <c:ptCount val="11"/>
                <c:pt idx="0">
                  <c:v>0</c:v>
                </c:pt>
                <c:pt idx="1">
                  <c:v>6.2999999999999987E-2</c:v>
                </c:pt>
                <c:pt idx="2">
                  <c:v>0.11199999999999999</c:v>
                </c:pt>
                <c:pt idx="3">
                  <c:v>0.14699999999999999</c:v>
                </c:pt>
                <c:pt idx="4">
                  <c:v>0.16799999999999995</c:v>
                </c:pt>
                <c:pt idx="5">
                  <c:v>0.17499999999999999</c:v>
                </c:pt>
                <c:pt idx="6">
                  <c:v>0.16799999999999998</c:v>
                </c:pt>
                <c:pt idx="7">
                  <c:v>0.14700000000000002</c:v>
                </c:pt>
                <c:pt idx="8">
                  <c:v>0.11199999999999988</c:v>
                </c:pt>
                <c:pt idx="9">
                  <c:v>6.3000000000000056E-2</c:v>
                </c:pt>
                <c:pt idx="10">
                  <c:v>0</c:v>
                </c:pt>
              </c:numCache>
            </c:numRef>
          </c:yVal>
          <c:smooth val="1"/>
        </c:ser>
        <c:ser>
          <c:idx val="15"/>
          <c:order val="15"/>
          <c:tx>
            <c:strRef>
              <c:f>'PCT simulator'!$Q$34</c:f>
              <c:strCache>
                <c:ptCount val="1"/>
                <c:pt idx="0">
                  <c:v>φ=0.75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'PCT simulator'!$A$35:$A$45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simulator'!$Q$35:$Q$45</c:f>
              <c:numCache>
                <c:formatCode>General</c:formatCode>
                <c:ptCount val="11"/>
                <c:pt idx="0">
                  <c:v>0</c:v>
                </c:pt>
                <c:pt idx="1">
                  <c:v>6.7500000000000004E-2</c:v>
                </c:pt>
                <c:pt idx="2">
                  <c:v>0.12000000000000002</c:v>
                </c:pt>
                <c:pt idx="3">
                  <c:v>0.15749999999999997</c:v>
                </c:pt>
                <c:pt idx="4">
                  <c:v>0.18000000000000002</c:v>
                </c:pt>
                <c:pt idx="5">
                  <c:v>0.1875</c:v>
                </c:pt>
                <c:pt idx="6">
                  <c:v>0.17999999999999994</c:v>
                </c:pt>
                <c:pt idx="7">
                  <c:v>0.15749999999999997</c:v>
                </c:pt>
                <c:pt idx="8">
                  <c:v>0.12</c:v>
                </c:pt>
                <c:pt idx="9">
                  <c:v>6.7500000000000004E-2</c:v>
                </c:pt>
                <c:pt idx="10">
                  <c:v>0</c:v>
                </c:pt>
              </c:numCache>
            </c:numRef>
          </c:yVal>
          <c:smooth val="1"/>
        </c:ser>
        <c:ser>
          <c:idx val="16"/>
          <c:order val="16"/>
          <c:tx>
            <c:strRef>
              <c:f>'PCT simulator'!$R$34</c:f>
              <c:strCache>
                <c:ptCount val="1"/>
                <c:pt idx="0">
                  <c:v>φ=0.8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'PCT simulator'!$A$35:$A$45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simulator'!$R$35:$R$45</c:f>
              <c:numCache>
                <c:formatCode>General</c:formatCode>
                <c:ptCount val="11"/>
                <c:pt idx="0">
                  <c:v>0</c:v>
                </c:pt>
                <c:pt idx="1">
                  <c:v>7.2000000000000008E-2</c:v>
                </c:pt>
                <c:pt idx="2">
                  <c:v>0.12800000000000003</c:v>
                </c:pt>
                <c:pt idx="3">
                  <c:v>0.16799999999999998</c:v>
                </c:pt>
                <c:pt idx="4">
                  <c:v>0.19200000000000003</c:v>
                </c:pt>
                <c:pt idx="5">
                  <c:v>0.2</c:v>
                </c:pt>
                <c:pt idx="6">
                  <c:v>0.192</c:v>
                </c:pt>
                <c:pt idx="7">
                  <c:v>0.16799999999999998</c:v>
                </c:pt>
                <c:pt idx="8">
                  <c:v>0.128</c:v>
                </c:pt>
                <c:pt idx="9">
                  <c:v>7.1999999999999953E-2</c:v>
                </c:pt>
                <c:pt idx="10">
                  <c:v>0</c:v>
                </c:pt>
              </c:numCache>
            </c:numRef>
          </c:yVal>
          <c:smooth val="1"/>
        </c:ser>
        <c:ser>
          <c:idx val="17"/>
          <c:order val="17"/>
          <c:tx>
            <c:strRef>
              <c:f>'PCT simulator'!$S$34</c:f>
              <c:strCache>
                <c:ptCount val="1"/>
                <c:pt idx="0">
                  <c:v>φ=0.85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'PCT simulator'!$A$35:$A$45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simulator'!$S$35:$S$45</c:f>
              <c:numCache>
                <c:formatCode>General</c:formatCode>
                <c:ptCount val="11"/>
                <c:pt idx="0">
                  <c:v>0</c:v>
                </c:pt>
                <c:pt idx="1">
                  <c:v>7.6500000000000012E-2</c:v>
                </c:pt>
                <c:pt idx="2">
                  <c:v>0.13600000000000001</c:v>
                </c:pt>
                <c:pt idx="3">
                  <c:v>0.17849999999999999</c:v>
                </c:pt>
                <c:pt idx="4">
                  <c:v>0.20400000000000001</c:v>
                </c:pt>
                <c:pt idx="5">
                  <c:v>0.21249999999999999</c:v>
                </c:pt>
                <c:pt idx="6">
                  <c:v>0.20400000000000001</c:v>
                </c:pt>
                <c:pt idx="7">
                  <c:v>0.17850000000000005</c:v>
                </c:pt>
                <c:pt idx="8">
                  <c:v>0.13600000000000001</c:v>
                </c:pt>
                <c:pt idx="9">
                  <c:v>7.6500000000000012E-2</c:v>
                </c:pt>
                <c:pt idx="10">
                  <c:v>0</c:v>
                </c:pt>
              </c:numCache>
            </c:numRef>
          </c:yVal>
          <c:smooth val="1"/>
        </c:ser>
        <c:ser>
          <c:idx val="18"/>
          <c:order val="18"/>
          <c:tx>
            <c:strRef>
              <c:f>'PCT simulator'!$T$34</c:f>
              <c:strCache>
                <c:ptCount val="1"/>
                <c:pt idx="0">
                  <c:v>φ=0.9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'PCT simulator'!$A$35:$A$45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simulator'!$T$35:$T$45</c:f>
              <c:numCache>
                <c:formatCode>General</c:formatCode>
                <c:ptCount val="11"/>
                <c:pt idx="0">
                  <c:v>0</c:v>
                </c:pt>
                <c:pt idx="1">
                  <c:v>8.1000000000000003E-2</c:v>
                </c:pt>
                <c:pt idx="2">
                  <c:v>0.14400000000000002</c:v>
                </c:pt>
                <c:pt idx="3">
                  <c:v>0.189</c:v>
                </c:pt>
                <c:pt idx="4">
                  <c:v>0.216</c:v>
                </c:pt>
                <c:pt idx="5">
                  <c:v>0.22500000000000001</c:v>
                </c:pt>
                <c:pt idx="6">
                  <c:v>0.21600000000000003</c:v>
                </c:pt>
                <c:pt idx="7">
                  <c:v>0.18900000000000006</c:v>
                </c:pt>
                <c:pt idx="8">
                  <c:v>0.14399999999999991</c:v>
                </c:pt>
                <c:pt idx="9">
                  <c:v>8.0999999999999961E-2</c:v>
                </c:pt>
                <c:pt idx="10">
                  <c:v>0</c:v>
                </c:pt>
              </c:numCache>
            </c:numRef>
          </c:yVal>
          <c:smooth val="1"/>
        </c:ser>
        <c:ser>
          <c:idx val="19"/>
          <c:order val="19"/>
          <c:tx>
            <c:strRef>
              <c:f>'PCT simulator'!$U$34</c:f>
              <c:strCache>
                <c:ptCount val="1"/>
                <c:pt idx="0">
                  <c:v>φ=0.95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'PCT simulator'!$A$35:$A$45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simulator'!$U$35:$U$45</c:f>
              <c:numCache>
                <c:formatCode>General</c:formatCode>
                <c:ptCount val="11"/>
                <c:pt idx="0">
                  <c:v>0</c:v>
                </c:pt>
                <c:pt idx="1">
                  <c:v>8.5499999999999993E-2</c:v>
                </c:pt>
                <c:pt idx="2">
                  <c:v>0.152</c:v>
                </c:pt>
                <c:pt idx="3">
                  <c:v>0.19949999999999998</c:v>
                </c:pt>
                <c:pt idx="4">
                  <c:v>0.22799999999999998</c:v>
                </c:pt>
                <c:pt idx="5">
                  <c:v>0.23749999999999999</c:v>
                </c:pt>
                <c:pt idx="6">
                  <c:v>0.22799999999999998</c:v>
                </c:pt>
                <c:pt idx="7">
                  <c:v>0.19950000000000001</c:v>
                </c:pt>
                <c:pt idx="8">
                  <c:v>0.15199999999999991</c:v>
                </c:pt>
                <c:pt idx="9">
                  <c:v>8.550000000000002E-2</c:v>
                </c:pt>
                <c:pt idx="10">
                  <c:v>0</c:v>
                </c:pt>
              </c:numCache>
            </c:numRef>
          </c:yVal>
          <c:smooth val="1"/>
        </c:ser>
        <c:ser>
          <c:idx val="20"/>
          <c:order val="20"/>
          <c:tx>
            <c:strRef>
              <c:f>'PCT simulator'!$V$34</c:f>
              <c:strCache>
                <c:ptCount val="1"/>
                <c:pt idx="0">
                  <c:v>φ=1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'PCT simulator'!$A$35:$A$45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simulator'!$V$35:$V$45</c:f>
              <c:numCache>
                <c:formatCode>General</c:formatCode>
                <c:ptCount val="11"/>
                <c:pt idx="0">
                  <c:v>0</c:v>
                </c:pt>
                <c:pt idx="1">
                  <c:v>0.09</c:v>
                </c:pt>
                <c:pt idx="2">
                  <c:v>0.16</c:v>
                </c:pt>
                <c:pt idx="3">
                  <c:v>0.21</c:v>
                </c:pt>
                <c:pt idx="4">
                  <c:v>0.24</c:v>
                </c:pt>
                <c:pt idx="5">
                  <c:v>0.25</c:v>
                </c:pt>
                <c:pt idx="6">
                  <c:v>0.24</c:v>
                </c:pt>
                <c:pt idx="7">
                  <c:v>0.21000000000000002</c:v>
                </c:pt>
                <c:pt idx="8">
                  <c:v>0.15999999999999992</c:v>
                </c:pt>
                <c:pt idx="9">
                  <c:v>8.9999999999999969E-2</c:v>
                </c:pt>
                <c:pt idx="1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498752"/>
        <c:axId val="157504640"/>
      </c:scatterChart>
      <c:valAx>
        <c:axId val="157498752"/>
        <c:scaling>
          <c:orientation val="minMax"/>
          <c:max val="1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57504640"/>
        <c:crosses val="autoZero"/>
        <c:crossBetween val="midCat"/>
      </c:valAx>
      <c:valAx>
        <c:axId val="157504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57498752"/>
        <c:crosses val="autoZero"/>
        <c:crossBetween val="midCat"/>
      </c:valAx>
      <c:spPr>
        <a:solidFill>
          <a:schemeClr val="tx1">
            <a:lumMod val="75000"/>
            <a:lumOff val="25000"/>
          </a:schemeClr>
        </a:solidFill>
        <a:ln w="19050"/>
      </c:spPr>
    </c:plotArea>
    <c:legend>
      <c:legendPos val="r"/>
      <c:layout>
        <c:manualLayout>
          <c:xMode val="edge"/>
          <c:yMode val="edge"/>
          <c:x val="0.70696374173878984"/>
          <c:y val="0.13959096138898752"/>
          <c:w val="0.26579257541612122"/>
          <c:h val="0.16122394504805504"/>
        </c:manualLayout>
      </c:layout>
      <c:overlay val="0"/>
      <c:txPr>
        <a:bodyPr/>
        <a:lstStyle/>
        <a:p>
          <a:pPr>
            <a:defRPr sz="800" b="1"/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65000"/>
      </a:schemeClr>
    </a:solidFill>
    <a:ln w="9525"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0759609897248"/>
          <c:y val="9.8407829774922323E-2"/>
          <c:w val="0.79868869404851517"/>
          <c:h val="0.7818847018138561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'legend figure2'!$O$1</c:f>
              <c:strCache>
                <c:ptCount val="1"/>
                <c:pt idx="0">
                  <c:v>Valuation (above: $-Bet valued more)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'legend figure2'!$L$2:$L$57</c:f>
              <c:numCache>
                <c:formatCode>General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000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xVal>
          <c:yVal>
            <c:numRef>
              <c:f>'legend figure2'!$O$2:$O$57</c:f>
              <c:numCache>
                <c:formatCode>0.0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'legend figure2'!$N$1</c:f>
              <c:strCache>
                <c:ptCount val="1"/>
                <c:pt idx="0">
                  <c:v>Choice (above: P-Bet chosen)</c:v>
                </c:pt>
              </c:strCache>
            </c:strRef>
          </c:tx>
          <c:spPr>
            <a:ln w="38100">
              <a:solidFill>
                <a:schemeClr val="tx1">
                  <a:alpha val="51000"/>
                </a:schemeClr>
              </a:solidFill>
            </a:ln>
          </c:spPr>
          <c:marker>
            <c:symbol val="none"/>
          </c:marker>
          <c:xVal>
            <c:numRef>
              <c:f>'legend figure2'!$L$2:$L$57</c:f>
              <c:numCache>
                <c:formatCode>General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000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xVal>
          <c:yVal>
            <c:numRef>
              <c:f>'legend figure2'!$N$2:$N$57</c:f>
              <c:numCache>
                <c:formatCode>0.0</c:formatCode>
                <c:ptCount val="56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 formatCode="General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</c:v>
                </c:pt>
                <c:pt idx="53" formatCode="General">
                  <c:v>0</c:v>
                </c:pt>
                <c:pt idx="54" formatCode="General">
                  <c:v>0</c:v>
                </c:pt>
                <c:pt idx="55" formatCode="General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613696"/>
        <c:axId val="159615616"/>
      </c:scatterChart>
      <c:valAx>
        <c:axId val="159613696"/>
        <c:scaling>
          <c:orientation val="minMax"/>
          <c:max val="0.44000000000000006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β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5073002782079252"/>
              <c:y val="0.944980257779393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59615616"/>
        <c:crosses val="autoZero"/>
        <c:crossBetween val="midCat"/>
        <c:majorUnit val="0.2"/>
      </c:valAx>
      <c:valAx>
        <c:axId val="159615616"/>
        <c:scaling>
          <c:orientation val="minMax"/>
          <c:max val="1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α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9478326156520752E-2"/>
              <c:y val="1.5369931060368363E-2"/>
            </c:manualLayout>
          </c:layout>
          <c:overlay val="0"/>
        </c:title>
        <c:numFmt formatCode="0.0" sourceLinked="1"/>
        <c:majorTickMark val="in"/>
        <c:minorTickMark val="none"/>
        <c:tickLblPos val="low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59613696"/>
        <c:crosses val="autoZero"/>
        <c:crossBetween val="midCat"/>
        <c:majorUnit val="0.2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0759609897248"/>
          <c:y val="9.8407829774922323E-2"/>
          <c:w val="0.79868869404851517"/>
          <c:h val="0.7818847018138561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'legend figure2'!$O$1</c:f>
              <c:strCache>
                <c:ptCount val="1"/>
                <c:pt idx="0">
                  <c:v>Valuation (above: $-Bet valued more)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'legend figure2'!$L$2:$L$57</c:f>
              <c:numCache>
                <c:formatCode>General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000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xVal>
          <c:yVal>
            <c:numRef>
              <c:f>'legend figure2'!$O$2:$O$57</c:f>
              <c:numCache>
                <c:formatCode>0.0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'legend figure2'!$N$1</c:f>
              <c:strCache>
                <c:ptCount val="1"/>
                <c:pt idx="0">
                  <c:v>Choice (above: P-Bet chosen)</c:v>
                </c:pt>
              </c:strCache>
            </c:strRef>
          </c:tx>
          <c:spPr>
            <a:ln w="38100">
              <a:solidFill>
                <a:schemeClr val="tx1">
                  <a:alpha val="51000"/>
                </a:schemeClr>
              </a:solidFill>
            </a:ln>
          </c:spPr>
          <c:marker>
            <c:symbol val="none"/>
          </c:marker>
          <c:xVal>
            <c:numRef>
              <c:f>'legend figure2'!$L$2:$L$57</c:f>
              <c:numCache>
                <c:formatCode>General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000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xVal>
          <c:yVal>
            <c:numRef>
              <c:f>'legend figure2'!$N$2:$N$57</c:f>
              <c:numCache>
                <c:formatCode>0.0</c:formatCode>
                <c:ptCount val="56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 formatCode="General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</c:v>
                </c:pt>
                <c:pt idx="53" formatCode="General">
                  <c:v>0</c:v>
                </c:pt>
                <c:pt idx="54" formatCode="General">
                  <c:v>0</c:v>
                </c:pt>
                <c:pt idx="55" formatCode="General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781824"/>
        <c:axId val="160783360"/>
      </c:scatterChart>
      <c:valAx>
        <c:axId val="160781824"/>
        <c:scaling>
          <c:orientation val="minMax"/>
          <c:max val="0.44000000000000006"/>
          <c:min val="1.0000000000000002E-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>
            <a:solidFill>
              <a:schemeClr val="bg1"/>
            </a:solidFill>
          </a:ln>
        </c:spPr>
        <c:txPr>
          <a:bodyPr/>
          <a:lstStyle/>
          <a:p>
            <a:pPr>
              <a:defRPr sz="800">
                <a:solidFill>
                  <a:schemeClr val="bg1"/>
                </a:solidFill>
              </a:defRPr>
            </a:pPr>
            <a:endParaRPr lang="en-US"/>
          </a:p>
        </c:txPr>
        <c:crossAx val="160783360"/>
        <c:crosses val="autoZero"/>
        <c:crossBetween val="midCat"/>
        <c:majorUnit val="0.2"/>
      </c:valAx>
      <c:valAx>
        <c:axId val="160783360"/>
        <c:scaling>
          <c:orientation val="minMax"/>
          <c:max val="1"/>
          <c:min val="0"/>
        </c:scaling>
        <c:delete val="0"/>
        <c:axPos val="l"/>
        <c:numFmt formatCode="0.0" sourceLinked="1"/>
        <c:majorTickMark val="in"/>
        <c:minorTickMark val="none"/>
        <c:tickLblPos val="low"/>
        <c:spPr>
          <a:solidFill>
            <a:schemeClr val="bg1"/>
          </a:solidFill>
          <a:ln>
            <a:solidFill>
              <a:schemeClr val="bg1"/>
            </a:solidFill>
          </a:ln>
        </c:spPr>
        <c:txPr>
          <a:bodyPr/>
          <a:lstStyle/>
          <a:p>
            <a:pPr>
              <a:defRPr sz="800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0781824"/>
        <c:crosses val="autoZero"/>
        <c:crossBetween val="midCat"/>
        <c:majorUnit val="0.25"/>
      </c:valAx>
    </c:plotArea>
    <c:legend>
      <c:legendPos val="t"/>
      <c:layout/>
      <c:overlay val="0"/>
      <c:txPr>
        <a:bodyPr/>
        <a:lstStyle/>
        <a:p>
          <a:pPr>
            <a:defRPr sz="8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0759609897248"/>
          <c:y val="9.8407829774922323E-2"/>
          <c:w val="0.79868869404851517"/>
          <c:h val="0.7818847018138561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'risk lover r=0.8'!$O$1</c:f>
              <c:strCache>
                <c:ptCount val="1"/>
                <c:pt idx="0">
                  <c:v>Valuation (r=0.8)</c:v>
                </c:pt>
              </c:strCache>
            </c:strRef>
          </c:tx>
          <c:spPr>
            <a:ln w="19050">
              <a:prstDash val="sysDot"/>
            </a:ln>
          </c:spPr>
          <c:marker>
            <c:symbol val="none"/>
          </c:marker>
          <c:xVal>
            <c:numRef>
              <c:f>'risk lover r=0.8'!$L$2:$L$57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lover r=0.8'!$O$2:$O$57</c:f>
              <c:numCache>
                <c:formatCode>0.0</c:formatCode>
                <c:ptCount val="56"/>
                <c:pt idx="0">
                  <c:v>-8.97741594855367</c:v>
                </c:pt>
                <c:pt idx="1">
                  <c:v>-1.3954831897107343</c:v>
                </c:pt>
                <c:pt idx="2">
                  <c:v>-0.44774159485536619</c:v>
                </c:pt>
                <c:pt idx="3">
                  <c:v>-0.13182772990357816</c:v>
                </c:pt>
                <c:pt idx="4">
                  <c:v>2.612920257231699E-2</c:v>
                </c:pt>
                <c:pt idx="5">
                  <c:v>0.12090336205785319</c:v>
                </c:pt>
                <c:pt idx="6">
                  <c:v>0.18408613504821122</c:v>
                </c:pt>
                <c:pt idx="7">
                  <c:v>0.22921668718418081</c:v>
                </c:pt>
                <c:pt idx="8">
                  <c:v>0.26306460128615838</c:v>
                </c:pt>
                <c:pt idx="9">
                  <c:v>0.28939075669880743</c:v>
                </c:pt>
                <c:pt idx="10">
                  <c:v>0.31045168102892667</c:v>
                </c:pt>
                <c:pt idx="11">
                  <c:v>0.32768334638993335</c:v>
                </c:pt>
                <c:pt idx="12">
                  <c:v>0.34204306752410557</c:v>
                </c:pt>
                <c:pt idx="13">
                  <c:v>0.35419360079148204</c:v>
                </c:pt>
                <c:pt idx="14">
                  <c:v>0.36460834359209043</c:v>
                </c:pt>
                <c:pt idx="15">
                  <c:v>0.37363445401928447</c:v>
                </c:pt>
                <c:pt idx="16">
                  <c:v>0.38153230064307919</c:v>
                </c:pt>
                <c:pt idx="17">
                  <c:v>0.38850098884054507</c:v>
                </c:pt>
                <c:pt idx="18">
                  <c:v>0.39469537834940371</c:v>
                </c:pt>
                <c:pt idx="19">
                  <c:v>0.40023772685732983</c:v>
                </c:pt>
                <c:pt idx="20">
                  <c:v>0.40522584051446331</c:v>
                </c:pt>
                <c:pt idx="21">
                  <c:v>0.40973889572806033</c:v>
                </c:pt>
                <c:pt idx="22">
                  <c:v>0.41384167319496667</c:v>
                </c:pt>
                <c:pt idx="23">
                  <c:v>0.41758768740388114</c:v>
                </c:pt>
                <c:pt idx="24">
                  <c:v>0.42102153376205276</c:v>
                </c:pt>
                <c:pt idx="25">
                  <c:v>0.42418067241157065</c:v>
                </c:pt>
                <c:pt idx="26">
                  <c:v>0.42709680039574105</c:v>
                </c:pt>
                <c:pt idx="27">
                  <c:v>0.42979691889960248</c:v>
                </c:pt>
                <c:pt idx="28">
                  <c:v>0.43230417179604524</c:v>
                </c:pt>
                <c:pt idx="29">
                  <c:v>0.43463851069962989</c:v>
                </c:pt>
                <c:pt idx="30">
                  <c:v>0.43681722700964221</c:v>
                </c:pt>
                <c:pt idx="31">
                  <c:v>0.43885538097707316</c:v>
                </c:pt>
                <c:pt idx="32">
                  <c:v>0.4407661503215396</c:v>
                </c:pt>
                <c:pt idx="33">
                  <c:v>0.44256111546331112</c:v>
                </c:pt>
                <c:pt idx="34">
                  <c:v>0.44425049442027253</c:v>
                </c:pt>
                <c:pt idx="35">
                  <c:v>0.4458433374368363</c:v>
                </c:pt>
                <c:pt idx="36">
                  <c:v>0.44734768917470186</c:v>
                </c:pt>
                <c:pt idx="37">
                  <c:v>0.44877072460241263</c:v>
                </c:pt>
                <c:pt idx="38">
                  <c:v>0.45011886342866492</c:v>
                </c:pt>
                <c:pt idx="39">
                  <c:v>0.45139786693049394</c:v>
                </c:pt>
                <c:pt idx="40">
                  <c:v>0.45261292025723165</c:v>
                </c:pt>
                <c:pt idx="41">
                  <c:v>0.4537687026899821</c:v>
                </c:pt>
                <c:pt idx="42">
                  <c:v>0.45486944786403016</c:v>
                </c:pt>
                <c:pt idx="43">
                  <c:v>0.45591899558812243</c:v>
                </c:pt>
                <c:pt idx="44">
                  <c:v>0.45692083659748328</c:v>
                </c:pt>
                <c:pt idx="45">
                  <c:v>0.45787815133976151</c:v>
                </c:pt>
                <c:pt idx="46">
                  <c:v>0.4587938437019406</c:v>
                </c:pt>
                <c:pt idx="47">
                  <c:v>0.45967057043168652</c:v>
                </c:pt>
                <c:pt idx="48">
                  <c:v>0.46051076688102632</c:v>
                </c:pt>
                <c:pt idx="49">
                  <c:v>0.46131666959774015</c:v>
                </c:pt>
                <c:pt idx="50">
                  <c:v>0.46209033620578538</c:v>
                </c:pt>
                <c:pt idx="51">
                  <c:v>0.46283366294684836</c:v>
                </c:pt>
                <c:pt idx="52">
                  <c:v>0.46354840019787047</c:v>
                </c:pt>
                <c:pt idx="53">
                  <c:v>0.46423616623187292</c:v>
                </c:pt>
                <c:pt idx="54">
                  <c:v>0.46489845944980124</c:v>
                </c:pt>
                <c:pt idx="55">
                  <c:v>0.4655366692779867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'risk lover r=0.8'!$N$1</c:f>
              <c:strCache>
                <c:ptCount val="1"/>
                <c:pt idx="0">
                  <c:v>Choice (r=0.8)</c:v>
                </c:pt>
              </c:strCache>
            </c:strRef>
          </c:tx>
          <c:spPr>
            <a:ln cmpd="dbl"/>
          </c:spPr>
          <c:marker>
            <c:symbol val="none"/>
          </c:marker>
          <c:xVal>
            <c:numRef>
              <c:f>'risk lover r=0.8'!$L$2:$L$57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lover r=0.8'!$N$2:$N$57</c:f>
              <c:numCache>
                <c:formatCode>0.0</c:formatCode>
                <c:ptCount val="56"/>
                <c:pt idx="0" formatCode="General">
                  <c:v>9.9774159485536629</c:v>
                </c:pt>
                <c:pt idx="1">
                  <c:v>2.3954831897107329</c:v>
                </c:pt>
                <c:pt idx="2">
                  <c:v>1.447741594855368</c:v>
                </c:pt>
                <c:pt idx="3">
                  <c:v>1.1318277299035771</c:v>
                </c:pt>
                <c:pt idx="4">
                  <c:v>0.97387079742768257</c:v>
                </c:pt>
                <c:pt idx="5">
                  <c:v>0.87909663794214632</c:v>
                </c:pt>
                <c:pt idx="6" formatCode="General">
                  <c:v>0.81591386495178864</c:v>
                </c:pt>
                <c:pt idx="7" formatCode="General">
                  <c:v>0.77078331281581935</c:v>
                </c:pt>
                <c:pt idx="8" formatCode="General">
                  <c:v>0.73693539871384128</c:v>
                </c:pt>
                <c:pt idx="9" formatCode="General">
                  <c:v>0.71060924330119268</c:v>
                </c:pt>
                <c:pt idx="10" formatCode="General">
                  <c:v>0.68954831897107349</c:v>
                </c:pt>
                <c:pt idx="11" formatCode="General">
                  <c:v>0.67231665361006676</c:v>
                </c:pt>
                <c:pt idx="12" formatCode="General">
                  <c:v>0.65795693247589448</c:v>
                </c:pt>
                <c:pt idx="13" formatCode="General">
                  <c:v>0.6458063992085179</c:v>
                </c:pt>
                <c:pt idx="14" formatCode="General">
                  <c:v>0.63539165640790918</c:v>
                </c:pt>
                <c:pt idx="15" formatCode="General">
                  <c:v>0.62636554598071559</c:v>
                </c:pt>
                <c:pt idx="16" formatCode="General">
                  <c:v>0.6184676993569207</c:v>
                </c:pt>
                <c:pt idx="17" formatCode="General">
                  <c:v>0.6114990111594546</c:v>
                </c:pt>
                <c:pt idx="18" formatCode="General">
                  <c:v>0.60530462165059629</c:v>
                </c:pt>
                <c:pt idx="19" formatCode="General">
                  <c:v>0.59976227314267028</c:v>
                </c:pt>
                <c:pt idx="20" formatCode="General">
                  <c:v>0.59477415948553658</c:v>
                </c:pt>
                <c:pt idx="21" formatCode="General">
                  <c:v>0.59026110427193978</c:v>
                </c:pt>
                <c:pt idx="22" formatCode="General">
                  <c:v>0.58615832680503333</c:v>
                </c:pt>
                <c:pt idx="23" formatCode="General">
                  <c:v>0.58241231259611892</c:v>
                </c:pt>
                <c:pt idx="24" formatCode="General">
                  <c:v>0.57897846623794724</c:v>
                </c:pt>
                <c:pt idx="25" formatCode="General">
                  <c:v>0.57581932758842924</c:v>
                </c:pt>
                <c:pt idx="26" formatCode="General">
                  <c:v>0.57290319960425895</c:v>
                </c:pt>
                <c:pt idx="27" formatCode="General">
                  <c:v>0.57020308110039752</c:v>
                </c:pt>
                <c:pt idx="28" formatCode="General">
                  <c:v>0.56769582820395481</c:v>
                </c:pt>
                <c:pt idx="29" formatCode="General">
                  <c:v>0.56536148930037011</c:v>
                </c:pt>
                <c:pt idx="30" formatCode="General">
                  <c:v>0.56318277299035779</c:v>
                </c:pt>
                <c:pt idx="31" formatCode="General">
                  <c:v>0.56114461902292667</c:v>
                </c:pt>
                <c:pt idx="32" formatCode="General">
                  <c:v>0.55923384967846035</c:v>
                </c:pt>
                <c:pt idx="33" formatCode="General">
                  <c:v>0.55743888453668866</c:v>
                </c:pt>
                <c:pt idx="34" formatCode="General">
                  <c:v>0.55574950557972758</c:v>
                </c:pt>
                <c:pt idx="35" formatCode="General">
                  <c:v>0.55415666256316376</c:v>
                </c:pt>
                <c:pt idx="36" formatCode="General">
                  <c:v>0.55265231082529798</c:v>
                </c:pt>
                <c:pt idx="37" formatCode="General">
                  <c:v>0.55122927539758737</c:v>
                </c:pt>
                <c:pt idx="38" formatCode="General">
                  <c:v>0.54988113657133508</c:v>
                </c:pt>
                <c:pt idx="39" formatCode="General">
                  <c:v>0.54860213306950611</c:v>
                </c:pt>
                <c:pt idx="40" formatCode="General">
                  <c:v>0.54738707974276846</c:v>
                </c:pt>
                <c:pt idx="41" formatCode="General">
                  <c:v>0.54623129731001796</c:v>
                </c:pt>
                <c:pt idx="42" formatCode="General">
                  <c:v>0.54513055213596995</c:v>
                </c:pt>
                <c:pt idx="43" formatCode="General">
                  <c:v>0.54408100441187734</c:v>
                </c:pt>
                <c:pt idx="44" formatCode="General">
                  <c:v>0.54307916340251661</c:v>
                </c:pt>
                <c:pt idx="45" formatCode="General">
                  <c:v>0.54212184866023849</c:v>
                </c:pt>
                <c:pt idx="46" formatCode="General">
                  <c:v>0.54120615629805935</c:v>
                </c:pt>
                <c:pt idx="47" formatCode="General">
                  <c:v>0.54032942956831354</c:v>
                </c:pt>
                <c:pt idx="48" formatCode="General">
                  <c:v>0.53948923311897345</c:v>
                </c:pt>
                <c:pt idx="49" formatCode="General">
                  <c:v>0.53868333040225991</c:v>
                </c:pt>
                <c:pt idx="50" formatCode="General">
                  <c:v>0.53790966379421445</c:v>
                </c:pt>
                <c:pt idx="51" formatCode="General">
                  <c:v>0.53716633705315164</c:v>
                </c:pt>
                <c:pt idx="52" formatCode="General">
                  <c:v>0.53645159980212942</c:v>
                </c:pt>
                <c:pt idx="53" formatCode="General">
                  <c:v>0.53576383376812686</c:v>
                </c:pt>
                <c:pt idx="54" formatCode="General">
                  <c:v>0.53510154055019876</c:v>
                </c:pt>
                <c:pt idx="55" formatCode="General">
                  <c:v>0.53446333072201324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882880"/>
        <c:axId val="161884800"/>
      </c:scatterChart>
      <c:valAx>
        <c:axId val="161882880"/>
        <c:scaling>
          <c:orientation val="minMax"/>
          <c:max val="0.44000000000000006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β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5073002782079252"/>
              <c:y val="0.944980257779393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1884800"/>
        <c:crosses val="autoZero"/>
        <c:crossBetween val="midCat"/>
        <c:majorUnit val="0.2"/>
      </c:valAx>
      <c:valAx>
        <c:axId val="161884800"/>
        <c:scaling>
          <c:orientation val="minMax"/>
          <c:max val="1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l-GR"/>
                  <a:t>α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8.9478326156520752E-2"/>
              <c:y val="1.5369931060368363E-2"/>
            </c:manualLayout>
          </c:layout>
          <c:overlay val="0"/>
        </c:title>
        <c:numFmt formatCode="0.0" sourceLinked="1"/>
        <c:majorTickMark val="in"/>
        <c:minorTickMark val="none"/>
        <c:tickLblPos val="low"/>
        <c:crossAx val="161882880"/>
        <c:crosses val="autoZero"/>
        <c:crossBetween val="midCat"/>
        <c:majorUnit val="0.2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0759609897248"/>
          <c:y val="9.8407829774922323E-2"/>
          <c:w val="0.79868869404851517"/>
          <c:h val="0.7818847018138561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'risk lover r=0.8'!$O$1</c:f>
              <c:strCache>
                <c:ptCount val="1"/>
                <c:pt idx="0">
                  <c:v>Valuation (r=0.8)</c:v>
                </c:pt>
              </c:strCache>
            </c:strRef>
          </c:tx>
          <c:marker>
            <c:symbol val="none"/>
          </c:marker>
          <c:xVal>
            <c:numRef>
              <c:f>'risk lover r=0.8'!$L$2:$L$57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lover r=0.8'!$O$2:$O$57</c:f>
              <c:numCache>
                <c:formatCode>0.0</c:formatCode>
                <c:ptCount val="56"/>
                <c:pt idx="0">
                  <c:v>-8.97741594855367</c:v>
                </c:pt>
                <c:pt idx="1">
                  <c:v>-1.3954831897107343</c:v>
                </c:pt>
                <c:pt idx="2">
                  <c:v>-0.44774159485536619</c:v>
                </c:pt>
                <c:pt idx="3">
                  <c:v>-0.13182772990357816</c:v>
                </c:pt>
                <c:pt idx="4">
                  <c:v>2.612920257231699E-2</c:v>
                </c:pt>
                <c:pt idx="5">
                  <c:v>0.12090336205785319</c:v>
                </c:pt>
                <c:pt idx="6">
                  <c:v>0.18408613504821122</c:v>
                </c:pt>
                <c:pt idx="7">
                  <c:v>0.22921668718418081</c:v>
                </c:pt>
                <c:pt idx="8">
                  <c:v>0.26306460128615838</c:v>
                </c:pt>
                <c:pt idx="9">
                  <c:v>0.28939075669880743</c:v>
                </c:pt>
                <c:pt idx="10">
                  <c:v>0.31045168102892667</c:v>
                </c:pt>
                <c:pt idx="11">
                  <c:v>0.32768334638993335</c:v>
                </c:pt>
                <c:pt idx="12">
                  <c:v>0.34204306752410557</c:v>
                </c:pt>
                <c:pt idx="13">
                  <c:v>0.35419360079148204</c:v>
                </c:pt>
                <c:pt idx="14">
                  <c:v>0.36460834359209043</c:v>
                </c:pt>
                <c:pt idx="15">
                  <c:v>0.37363445401928447</c:v>
                </c:pt>
                <c:pt idx="16">
                  <c:v>0.38153230064307919</c:v>
                </c:pt>
                <c:pt idx="17">
                  <c:v>0.38850098884054507</c:v>
                </c:pt>
                <c:pt idx="18">
                  <c:v>0.39469537834940371</c:v>
                </c:pt>
                <c:pt idx="19">
                  <c:v>0.40023772685732983</c:v>
                </c:pt>
                <c:pt idx="20">
                  <c:v>0.40522584051446331</c:v>
                </c:pt>
                <c:pt idx="21">
                  <c:v>0.40973889572806033</c:v>
                </c:pt>
                <c:pt idx="22">
                  <c:v>0.41384167319496667</c:v>
                </c:pt>
                <c:pt idx="23">
                  <c:v>0.41758768740388114</c:v>
                </c:pt>
                <c:pt idx="24">
                  <c:v>0.42102153376205276</c:v>
                </c:pt>
                <c:pt idx="25">
                  <c:v>0.42418067241157065</c:v>
                </c:pt>
                <c:pt idx="26">
                  <c:v>0.42709680039574105</c:v>
                </c:pt>
                <c:pt idx="27">
                  <c:v>0.42979691889960248</c:v>
                </c:pt>
                <c:pt idx="28">
                  <c:v>0.43230417179604524</c:v>
                </c:pt>
                <c:pt idx="29">
                  <c:v>0.43463851069962989</c:v>
                </c:pt>
                <c:pt idx="30">
                  <c:v>0.43681722700964221</c:v>
                </c:pt>
                <c:pt idx="31">
                  <c:v>0.43885538097707316</c:v>
                </c:pt>
                <c:pt idx="32">
                  <c:v>0.4407661503215396</c:v>
                </c:pt>
                <c:pt idx="33">
                  <c:v>0.44256111546331112</c:v>
                </c:pt>
                <c:pt idx="34">
                  <c:v>0.44425049442027253</c:v>
                </c:pt>
                <c:pt idx="35">
                  <c:v>0.4458433374368363</c:v>
                </c:pt>
                <c:pt idx="36">
                  <c:v>0.44734768917470186</c:v>
                </c:pt>
                <c:pt idx="37">
                  <c:v>0.44877072460241263</c:v>
                </c:pt>
                <c:pt idx="38">
                  <c:v>0.45011886342866492</c:v>
                </c:pt>
                <c:pt idx="39">
                  <c:v>0.45139786693049394</c:v>
                </c:pt>
                <c:pt idx="40">
                  <c:v>0.45261292025723165</c:v>
                </c:pt>
                <c:pt idx="41">
                  <c:v>0.4537687026899821</c:v>
                </c:pt>
                <c:pt idx="42">
                  <c:v>0.45486944786403016</c:v>
                </c:pt>
                <c:pt idx="43">
                  <c:v>0.45591899558812243</c:v>
                </c:pt>
                <c:pt idx="44">
                  <c:v>0.45692083659748328</c:v>
                </c:pt>
                <c:pt idx="45">
                  <c:v>0.45787815133976151</c:v>
                </c:pt>
                <c:pt idx="46">
                  <c:v>0.4587938437019406</c:v>
                </c:pt>
                <c:pt idx="47">
                  <c:v>0.45967057043168652</c:v>
                </c:pt>
                <c:pt idx="48">
                  <c:v>0.46051076688102632</c:v>
                </c:pt>
                <c:pt idx="49">
                  <c:v>0.46131666959774015</c:v>
                </c:pt>
                <c:pt idx="50">
                  <c:v>0.46209033620578538</c:v>
                </c:pt>
                <c:pt idx="51">
                  <c:v>0.46283366294684836</c:v>
                </c:pt>
                <c:pt idx="52">
                  <c:v>0.46354840019787047</c:v>
                </c:pt>
                <c:pt idx="53">
                  <c:v>0.46423616623187292</c:v>
                </c:pt>
                <c:pt idx="54">
                  <c:v>0.46489845944980124</c:v>
                </c:pt>
                <c:pt idx="55">
                  <c:v>0.4655366692779867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'risk lover r=0.8'!$N$1</c:f>
              <c:strCache>
                <c:ptCount val="1"/>
                <c:pt idx="0">
                  <c:v>Choice (r=0.8)</c:v>
                </c:pt>
              </c:strCache>
            </c:strRef>
          </c:tx>
          <c:marker>
            <c:symbol val="none"/>
          </c:marker>
          <c:xVal>
            <c:numRef>
              <c:f>'risk lover r=0.8'!$L$2:$L$57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lover r=0.8'!$N$2:$N$57</c:f>
              <c:numCache>
                <c:formatCode>0.0</c:formatCode>
                <c:ptCount val="56"/>
                <c:pt idx="0" formatCode="General">
                  <c:v>9.9774159485536629</c:v>
                </c:pt>
                <c:pt idx="1">
                  <c:v>2.3954831897107329</c:v>
                </c:pt>
                <c:pt idx="2">
                  <c:v>1.447741594855368</c:v>
                </c:pt>
                <c:pt idx="3">
                  <c:v>1.1318277299035771</c:v>
                </c:pt>
                <c:pt idx="4">
                  <c:v>0.97387079742768257</c:v>
                </c:pt>
                <c:pt idx="5">
                  <c:v>0.87909663794214632</c:v>
                </c:pt>
                <c:pt idx="6" formatCode="General">
                  <c:v>0.81591386495178864</c:v>
                </c:pt>
                <c:pt idx="7" formatCode="General">
                  <c:v>0.77078331281581935</c:v>
                </c:pt>
                <c:pt idx="8" formatCode="General">
                  <c:v>0.73693539871384128</c:v>
                </c:pt>
                <c:pt idx="9" formatCode="General">
                  <c:v>0.71060924330119268</c:v>
                </c:pt>
                <c:pt idx="10" formatCode="General">
                  <c:v>0.68954831897107349</c:v>
                </c:pt>
                <c:pt idx="11" formatCode="General">
                  <c:v>0.67231665361006676</c:v>
                </c:pt>
                <c:pt idx="12" formatCode="General">
                  <c:v>0.65795693247589448</c:v>
                </c:pt>
                <c:pt idx="13" formatCode="General">
                  <c:v>0.6458063992085179</c:v>
                </c:pt>
                <c:pt idx="14" formatCode="General">
                  <c:v>0.63539165640790918</c:v>
                </c:pt>
                <c:pt idx="15" formatCode="General">
                  <c:v>0.62636554598071559</c:v>
                </c:pt>
                <c:pt idx="16" formatCode="General">
                  <c:v>0.6184676993569207</c:v>
                </c:pt>
                <c:pt idx="17" formatCode="General">
                  <c:v>0.6114990111594546</c:v>
                </c:pt>
                <c:pt idx="18" formatCode="General">
                  <c:v>0.60530462165059629</c:v>
                </c:pt>
                <c:pt idx="19" formatCode="General">
                  <c:v>0.59976227314267028</c:v>
                </c:pt>
                <c:pt idx="20" formatCode="General">
                  <c:v>0.59477415948553658</c:v>
                </c:pt>
                <c:pt idx="21" formatCode="General">
                  <c:v>0.59026110427193978</c:v>
                </c:pt>
                <c:pt idx="22" formatCode="General">
                  <c:v>0.58615832680503333</c:v>
                </c:pt>
                <c:pt idx="23" formatCode="General">
                  <c:v>0.58241231259611892</c:v>
                </c:pt>
                <c:pt idx="24" formatCode="General">
                  <c:v>0.57897846623794724</c:v>
                </c:pt>
                <c:pt idx="25" formatCode="General">
                  <c:v>0.57581932758842924</c:v>
                </c:pt>
                <c:pt idx="26" formatCode="General">
                  <c:v>0.57290319960425895</c:v>
                </c:pt>
                <c:pt idx="27" formatCode="General">
                  <c:v>0.57020308110039752</c:v>
                </c:pt>
                <c:pt idx="28" formatCode="General">
                  <c:v>0.56769582820395481</c:v>
                </c:pt>
                <c:pt idx="29" formatCode="General">
                  <c:v>0.56536148930037011</c:v>
                </c:pt>
                <c:pt idx="30" formatCode="General">
                  <c:v>0.56318277299035779</c:v>
                </c:pt>
                <c:pt idx="31" formatCode="General">
                  <c:v>0.56114461902292667</c:v>
                </c:pt>
                <c:pt idx="32" formatCode="General">
                  <c:v>0.55923384967846035</c:v>
                </c:pt>
                <c:pt idx="33" formatCode="General">
                  <c:v>0.55743888453668866</c:v>
                </c:pt>
                <c:pt idx="34" formatCode="General">
                  <c:v>0.55574950557972758</c:v>
                </c:pt>
                <c:pt idx="35" formatCode="General">
                  <c:v>0.55415666256316376</c:v>
                </c:pt>
                <c:pt idx="36" formatCode="General">
                  <c:v>0.55265231082529798</c:v>
                </c:pt>
                <c:pt idx="37" formatCode="General">
                  <c:v>0.55122927539758737</c:v>
                </c:pt>
                <c:pt idx="38" formatCode="General">
                  <c:v>0.54988113657133508</c:v>
                </c:pt>
                <c:pt idx="39" formatCode="General">
                  <c:v>0.54860213306950611</c:v>
                </c:pt>
                <c:pt idx="40" formatCode="General">
                  <c:v>0.54738707974276846</c:v>
                </c:pt>
                <c:pt idx="41" formatCode="General">
                  <c:v>0.54623129731001796</c:v>
                </c:pt>
                <c:pt idx="42" formatCode="General">
                  <c:v>0.54513055213596995</c:v>
                </c:pt>
                <c:pt idx="43" formatCode="General">
                  <c:v>0.54408100441187734</c:v>
                </c:pt>
                <c:pt idx="44" formatCode="General">
                  <c:v>0.54307916340251661</c:v>
                </c:pt>
                <c:pt idx="45" formatCode="General">
                  <c:v>0.54212184866023849</c:v>
                </c:pt>
                <c:pt idx="46" formatCode="General">
                  <c:v>0.54120615629805935</c:v>
                </c:pt>
                <c:pt idx="47" formatCode="General">
                  <c:v>0.54032942956831354</c:v>
                </c:pt>
                <c:pt idx="48" formatCode="General">
                  <c:v>0.53948923311897345</c:v>
                </c:pt>
                <c:pt idx="49" formatCode="General">
                  <c:v>0.53868333040225991</c:v>
                </c:pt>
                <c:pt idx="50" formatCode="General">
                  <c:v>0.53790966379421445</c:v>
                </c:pt>
                <c:pt idx="51" formatCode="General">
                  <c:v>0.53716633705315164</c:v>
                </c:pt>
                <c:pt idx="52" formatCode="General">
                  <c:v>0.53645159980212942</c:v>
                </c:pt>
                <c:pt idx="53" formatCode="General">
                  <c:v>0.53576383376812686</c:v>
                </c:pt>
                <c:pt idx="54" formatCode="General">
                  <c:v>0.53510154055019876</c:v>
                </c:pt>
                <c:pt idx="55" formatCode="General">
                  <c:v>0.53446333072201324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936512"/>
        <c:axId val="161938432"/>
      </c:scatterChart>
      <c:valAx>
        <c:axId val="161936512"/>
        <c:scaling>
          <c:orientation val="minMax"/>
          <c:max val="0.44000000000000006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β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5073002782079252"/>
              <c:y val="0.944980257779393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1938432"/>
        <c:crosses val="autoZero"/>
        <c:crossBetween val="midCat"/>
        <c:majorUnit val="0.2"/>
      </c:valAx>
      <c:valAx>
        <c:axId val="161938432"/>
        <c:scaling>
          <c:orientation val="minMax"/>
          <c:max val="1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l-GR"/>
                  <a:t>α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8.9478326156520752E-2"/>
              <c:y val="1.5369931060368363E-2"/>
            </c:manualLayout>
          </c:layout>
          <c:overlay val="0"/>
        </c:title>
        <c:numFmt formatCode="0.0" sourceLinked="1"/>
        <c:majorTickMark val="in"/>
        <c:minorTickMark val="none"/>
        <c:tickLblPos val="low"/>
        <c:crossAx val="161936512"/>
        <c:crosses val="autoZero"/>
        <c:crossBetween val="midCat"/>
        <c:majorUnit val="0.2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0759609897248"/>
          <c:y val="9.8407829774922323E-2"/>
          <c:w val="0.79868869404851517"/>
          <c:h val="0.7818847018138561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'risk lover r=1.2'!$O$1</c:f>
              <c:strCache>
                <c:ptCount val="1"/>
                <c:pt idx="0">
                  <c:v>Valuation (above: $-bet valued more)</c:v>
                </c:pt>
              </c:strCache>
            </c:strRef>
          </c:tx>
          <c:spPr>
            <a:ln w="19050">
              <a:prstDash val="lgDashDotDot"/>
            </a:ln>
          </c:spPr>
          <c:marker>
            <c:symbol val="none"/>
          </c:marker>
          <c:xVal>
            <c:numRef>
              <c:f>'risk lover r=1.2'!$L$2:$L$57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lover r=1.2'!$O$2:$O$57</c:f>
              <c:numCache>
                <c:formatCode>0.0</c:formatCode>
                <c:ptCount val="56"/>
                <c:pt idx="0">
                  <c:v>-33.949884689084456</c:v>
                </c:pt>
                <c:pt idx="1">
                  <c:v>-6.3899769378168916</c:v>
                </c:pt>
                <c:pt idx="2">
                  <c:v>-2.9449884689084453</c:v>
                </c:pt>
                <c:pt idx="3">
                  <c:v>-1.7966589792722976</c:v>
                </c:pt>
                <c:pt idx="4">
                  <c:v>-1.2224942344542227</c:v>
                </c:pt>
                <c:pt idx="5">
                  <c:v>-0.87799538756337836</c:v>
                </c:pt>
                <c:pt idx="6">
                  <c:v>-0.64832948963614856</c:v>
                </c:pt>
                <c:pt idx="7">
                  <c:v>-0.48428241968812769</c:v>
                </c:pt>
                <c:pt idx="8">
                  <c:v>-0.36124711722711123</c:v>
                </c:pt>
                <c:pt idx="9">
                  <c:v>-0.26555299309076574</c:v>
                </c:pt>
                <c:pt idx="10">
                  <c:v>-0.18899769378168924</c:v>
                </c:pt>
                <c:pt idx="11">
                  <c:v>-0.12636153980153561</c:v>
                </c:pt>
                <c:pt idx="12">
                  <c:v>-7.4164744818074294E-2</c:v>
                </c:pt>
                <c:pt idx="13">
                  <c:v>-2.9998225985914787E-2</c:v>
                </c:pt>
                <c:pt idx="14">
                  <c:v>7.8587901559361677E-3</c:v>
                </c:pt>
                <c:pt idx="15">
                  <c:v>4.0668204145540524E-2</c:v>
                </c:pt>
                <c:pt idx="16">
                  <c:v>6.9376441386444332E-2</c:v>
                </c:pt>
                <c:pt idx="17">
                  <c:v>9.4707238951947534E-2</c:v>
                </c:pt>
                <c:pt idx="18">
                  <c:v>0.11722350345461713</c:v>
                </c:pt>
                <c:pt idx="19">
                  <c:v>0.13736963485174247</c:v>
                </c:pt>
                <c:pt idx="20">
                  <c:v>0.15550115310915541</c:v>
                </c:pt>
                <c:pt idx="21">
                  <c:v>0.17190586010395761</c:v>
                </c:pt>
                <c:pt idx="22">
                  <c:v>0.18681923009923221</c:v>
                </c:pt>
                <c:pt idx="23">
                  <c:v>0.20043578531230899</c:v>
                </c:pt>
                <c:pt idx="24">
                  <c:v>0.2129176275909628</c:v>
                </c:pt>
                <c:pt idx="25">
                  <c:v>0.22440092248732429</c:v>
                </c:pt>
                <c:pt idx="26">
                  <c:v>0.23500088700704261</c:v>
                </c:pt>
                <c:pt idx="27">
                  <c:v>0.24481566896974477</c:v>
                </c:pt>
                <c:pt idx="28">
                  <c:v>0.25392939507796813</c:v>
                </c:pt>
                <c:pt idx="29">
                  <c:v>0.26241458835114156</c:v>
                </c:pt>
                <c:pt idx="30">
                  <c:v>0.27033410207277025</c:v>
                </c:pt>
                <c:pt idx="31">
                  <c:v>0.2777426794252616</c:v>
                </c:pt>
                <c:pt idx="32">
                  <c:v>0.28468822069322219</c:v>
                </c:pt>
                <c:pt idx="33">
                  <c:v>0.29121282006615484</c:v>
                </c:pt>
                <c:pt idx="34">
                  <c:v>0.29735361947597372</c:v>
                </c:pt>
                <c:pt idx="35">
                  <c:v>0.30314351606237455</c:v>
                </c:pt>
                <c:pt idx="36">
                  <c:v>0.30861175172730854</c:v>
                </c:pt>
                <c:pt idx="37">
                  <c:v>0.31378440708602995</c:v>
                </c:pt>
                <c:pt idx="38">
                  <c:v>0.31868481742587124</c:v>
                </c:pt>
                <c:pt idx="39">
                  <c:v>0.32333392467136174</c:v>
                </c:pt>
                <c:pt idx="40">
                  <c:v>0.32775057655457773</c:v>
                </c:pt>
                <c:pt idx="41">
                  <c:v>0.33195178200446607</c:v>
                </c:pt>
                <c:pt idx="42">
                  <c:v>0.33595293005197885</c:v>
                </c:pt>
                <c:pt idx="43">
                  <c:v>0.33976797819030485</c:v>
                </c:pt>
                <c:pt idx="44">
                  <c:v>0.34340961504961609</c:v>
                </c:pt>
                <c:pt idx="45">
                  <c:v>0.34688940138184682</c:v>
                </c:pt>
                <c:pt idx="46">
                  <c:v>0.35021789265615455</c:v>
                </c:pt>
                <c:pt idx="47">
                  <c:v>0.35340474600389599</c:v>
                </c:pt>
                <c:pt idx="48">
                  <c:v>0.35645881379548139</c:v>
                </c:pt>
                <c:pt idx="49">
                  <c:v>0.35938822575883894</c:v>
                </c:pt>
                <c:pt idx="50">
                  <c:v>0.36220046124366218</c:v>
                </c:pt>
                <c:pt idx="51">
                  <c:v>0.36490241298398246</c:v>
                </c:pt>
                <c:pt idx="52">
                  <c:v>0.36750044350352129</c:v>
                </c:pt>
                <c:pt idx="53">
                  <c:v>0.37000043513553033</c:v>
                </c:pt>
                <c:pt idx="54">
                  <c:v>0.37240783448487236</c:v>
                </c:pt>
                <c:pt idx="55">
                  <c:v>0.37472769203969286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'risk lover r=1.2'!$N$1</c:f>
              <c:strCache>
                <c:ptCount val="1"/>
                <c:pt idx="0">
                  <c:v>Choice (above: P-bet chosen)</c:v>
                </c:pt>
              </c:strCache>
            </c:strRef>
          </c:tx>
          <c:spPr>
            <a:ln cmpd="thinThick"/>
          </c:spPr>
          <c:marker>
            <c:symbol val="none"/>
          </c:marker>
          <c:xVal>
            <c:numRef>
              <c:f>'risk lover r=1.2'!$L$2:$L$57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lover r=1.2'!$N$2:$N$57</c:f>
              <c:numCache>
                <c:formatCode>0.0</c:formatCode>
                <c:ptCount val="56"/>
                <c:pt idx="0" formatCode="General">
                  <c:v>34.949884689084449</c:v>
                </c:pt>
                <c:pt idx="1">
                  <c:v>7.3899769378168889</c:v>
                </c:pt>
                <c:pt idx="2">
                  <c:v>3.9449884689084462</c:v>
                </c:pt>
                <c:pt idx="3">
                  <c:v>2.7966589792722978</c:v>
                </c:pt>
                <c:pt idx="4">
                  <c:v>2.2224942344542225</c:v>
                </c:pt>
                <c:pt idx="5">
                  <c:v>1.8779953875633781</c:v>
                </c:pt>
                <c:pt idx="6" formatCode="General">
                  <c:v>1.6483294896361484</c:v>
                </c:pt>
                <c:pt idx="7" formatCode="General">
                  <c:v>1.4842824196881279</c:v>
                </c:pt>
                <c:pt idx="8" formatCode="General">
                  <c:v>1.3612471172271112</c:v>
                </c:pt>
                <c:pt idx="9" formatCode="General">
                  <c:v>1.2655529930907661</c:v>
                </c:pt>
                <c:pt idx="10" formatCode="General">
                  <c:v>1.1889976937816893</c:v>
                </c:pt>
                <c:pt idx="11" formatCode="General">
                  <c:v>1.1263615398015359</c:v>
                </c:pt>
                <c:pt idx="12" formatCode="General">
                  <c:v>1.0741647448180744</c:v>
                </c:pt>
                <c:pt idx="13" formatCode="General">
                  <c:v>1.0299982259859148</c:v>
                </c:pt>
                <c:pt idx="14" formatCode="General">
                  <c:v>0.99214120984406362</c:v>
                </c:pt>
                <c:pt idx="15" formatCode="General">
                  <c:v>0.95933179585445927</c:v>
                </c:pt>
                <c:pt idx="16" formatCode="General">
                  <c:v>0.9306235586135555</c:v>
                </c:pt>
                <c:pt idx="17" formatCode="General">
                  <c:v>0.90529276104805223</c:v>
                </c:pt>
                <c:pt idx="18" formatCode="General">
                  <c:v>0.88277649654538282</c:v>
                </c:pt>
                <c:pt idx="19" formatCode="General">
                  <c:v>0.86263036514825742</c:v>
                </c:pt>
                <c:pt idx="20" formatCode="General">
                  <c:v>0.84449884689084453</c:v>
                </c:pt>
                <c:pt idx="21" formatCode="General">
                  <c:v>0.8280941398960423</c:v>
                </c:pt>
                <c:pt idx="22" formatCode="General">
                  <c:v>0.81318076990076782</c:v>
                </c:pt>
                <c:pt idx="23" formatCode="General">
                  <c:v>0.79956421468769101</c:v>
                </c:pt>
                <c:pt idx="24" formatCode="General">
                  <c:v>0.78708237240903722</c:v>
                </c:pt>
                <c:pt idx="25" formatCode="General">
                  <c:v>0.77559907751267565</c:v>
                </c:pt>
                <c:pt idx="26" formatCode="General">
                  <c:v>0.76499911299295753</c:v>
                </c:pt>
                <c:pt idx="27" formatCode="General">
                  <c:v>0.75518433103025528</c:v>
                </c:pt>
                <c:pt idx="28" formatCode="General">
                  <c:v>0.74607060492203181</c:v>
                </c:pt>
                <c:pt idx="29" formatCode="General">
                  <c:v>0.73758541164885838</c:v>
                </c:pt>
                <c:pt idx="30" formatCode="General">
                  <c:v>0.72966589792722969</c:v>
                </c:pt>
                <c:pt idx="31" formatCode="General">
                  <c:v>0.72225732057473846</c:v>
                </c:pt>
                <c:pt idx="32" formatCode="General">
                  <c:v>0.71531177930677781</c:v>
                </c:pt>
                <c:pt idx="33" formatCode="General">
                  <c:v>0.70878717993384532</c:v>
                </c:pt>
                <c:pt idx="34" formatCode="General">
                  <c:v>0.70264638052402628</c:v>
                </c:pt>
                <c:pt idx="35" formatCode="General">
                  <c:v>0.69685648393762545</c:v>
                </c:pt>
                <c:pt idx="36" formatCode="General">
                  <c:v>0.69138824827269141</c:v>
                </c:pt>
                <c:pt idx="37" formatCode="General">
                  <c:v>0.68621559291396994</c:v>
                </c:pt>
                <c:pt idx="38" formatCode="General">
                  <c:v>0.68131518257412882</c:v>
                </c:pt>
                <c:pt idx="39" formatCode="General">
                  <c:v>0.67666607532863832</c:v>
                </c:pt>
                <c:pt idx="40" formatCode="General">
                  <c:v>0.67224942344542227</c:v>
                </c:pt>
                <c:pt idx="41" formatCode="General">
                  <c:v>0.66804821799553404</c:v>
                </c:pt>
                <c:pt idx="42" formatCode="General">
                  <c:v>0.66404706994802121</c:v>
                </c:pt>
                <c:pt idx="43" formatCode="General">
                  <c:v>0.66023202180969509</c:v>
                </c:pt>
                <c:pt idx="44" formatCode="General">
                  <c:v>0.65659038495038402</c:v>
                </c:pt>
                <c:pt idx="45" formatCode="General">
                  <c:v>0.65311059861815313</c:v>
                </c:pt>
                <c:pt idx="46" formatCode="General">
                  <c:v>0.64978210734384545</c:v>
                </c:pt>
                <c:pt idx="47" formatCode="General">
                  <c:v>0.64659525399610407</c:v>
                </c:pt>
                <c:pt idx="48" formatCode="General">
                  <c:v>0.64354118620451839</c:v>
                </c:pt>
                <c:pt idx="49" formatCode="General">
                  <c:v>0.64061177424116111</c:v>
                </c:pt>
                <c:pt idx="50" formatCode="General">
                  <c:v>0.63779953875633777</c:v>
                </c:pt>
                <c:pt idx="51" formatCode="General">
                  <c:v>0.63509758701601737</c:v>
                </c:pt>
                <c:pt idx="52" formatCode="General">
                  <c:v>0.6324995564964786</c:v>
                </c:pt>
                <c:pt idx="53" formatCode="General">
                  <c:v>0.62999956486446962</c:v>
                </c:pt>
                <c:pt idx="54" formatCode="General">
                  <c:v>0.62759216551512753</c:v>
                </c:pt>
                <c:pt idx="55" formatCode="General">
                  <c:v>0.62527230796030708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458240"/>
        <c:axId val="162333440"/>
      </c:scatterChart>
      <c:valAx>
        <c:axId val="162458240"/>
        <c:scaling>
          <c:orientation val="minMax"/>
          <c:max val="0.44000000000000006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β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5073002782079252"/>
              <c:y val="0.944980257779393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2333440"/>
        <c:crosses val="autoZero"/>
        <c:crossBetween val="midCat"/>
        <c:majorUnit val="0.2"/>
      </c:valAx>
      <c:valAx>
        <c:axId val="162333440"/>
        <c:scaling>
          <c:orientation val="minMax"/>
          <c:max val="1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l-GR"/>
                  <a:t>α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8.9478326156520752E-2"/>
              <c:y val="1.5369931060368363E-2"/>
            </c:manualLayout>
          </c:layout>
          <c:overlay val="0"/>
        </c:title>
        <c:numFmt formatCode="0.0" sourceLinked="1"/>
        <c:majorTickMark val="in"/>
        <c:minorTickMark val="none"/>
        <c:tickLblPos val="low"/>
        <c:crossAx val="162458240"/>
        <c:crosses val="autoZero"/>
        <c:crossBetween val="midCat"/>
        <c:majorUnit val="0.2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0759609897248"/>
          <c:y val="9.8407829774922323E-2"/>
          <c:w val="0.79868869404851517"/>
          <c:h val="0.7818847018138561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'risk lover r=1.2'!$O$1</c:f>
              <c:strCache>
                <c:ptCount val="1"/>
                <c:pt idx="0">
                  <c:v>Valuation (above: $-bet valued more)</c:v>
                </c:pt>
              </c:strCache>
            </c:strRef>
          </c:tx>
          <c:marker>
            <c:symbol val="none"/>
          </c:marker>
          <c:xVal>
            <c:numRef>
              <c:f>'risk lover r=1.2'!$L$2:$L$57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lover r=1.2'!$O$2:$O$57</c:f>
              <c:numCache>
                <c:formatCode>0.0</c:formatCode>
                <c:ptCount val="56"/>
                <c:pt idx="0">
                  <c:v>-33.949884689084456</c:v>
                </c:pt>
                <c:pt idx="1">
                  <c:v>-6.3899769378168916</c:v>
                </c:pt>
                <c:pt idx="2">
                  <c:v>-2.9449884689084453</c:v>
                </c:pt>
                <c:pt idx="3">
                  <c:v>-1.7966589792722976</c:v>
                </c:pt>
                <c:pt idx="4">
                  <c:v>-1.2224942344542227</c:v>
                </c:pt>
                <c:pt idx="5">
                  <c:v>-0.87799538756337836</c:v>
                </c:pt>
                <c:pt idx="6">
                  <c:v>-0.64832948963614856</c:v>
                </c:pt>
                <c:pt idx="7">
                  <c:v>-0.48428241968812769</c:v>
                </c:pt>
                <c:pt idx="8">
                  <c:v>-0.36124711722711123</c:v>
                </c:pt>
                <c:pt idx="9">
                  <c:v>-0.26555299309076574</c:v>
                </c:pt>
                <c:pt idx="10">
                  <c:v>-0.18899769378168924</c:v>
                </c:pt>
                <c:pt idx="11">
                  <c:v>-0.12636153980153561</c:v>
                </c:pt>
                <c:pt idx="12">
                  <c:v>-7.4164744818074294E-2</c:v>
                </c:pt>
                <c:pt idx="13">
                  <c:v>-2.9998225985914787E-2</c:v>
                </c:pt>
                <c:pt idx="14">
                  <c:v>7.8587901559361677E-3</c:v>
                </c:pt>
                <c:pt idx="15">
                  <c:v>4.0668204145540524E-2</c:v>
                </c:pt>
                <c:pt idx="16">
                  <c:v>6.9376441386444332E-2</c:v>
                </c:pt>
                <c:pt idx="17">
                  <c:v>9.4707238951947534E-2</c:v>
                </c:pt>
                <c:pt idx="18">
                  <c:v>0.11722350345461713</c:v>
                </c:pt>
                <c:pt idx="19">
                  <c:v>0.13736963485174247</c:v>
                </c:pt>
                <c:pt idx="20">
                  <c:v>0.15550115310915541</c:v>
                </c:pt>
                <c:pt idx="21">
                  <c:v>0.17190586010395761</c:v>
                </c:pt>
                <c:pt idx="22">
                  <c:v>0.18681923009923221</c:v>
                </c:pt>
                <c:pt idx="23">
                  <c:v>0.20043578531230899</c:v>
                </c:pt>
                <c:pt idx="24">
                  <c:v>0.2129176275909628</c:v>
                </c:pt>
                <c:pt idx="25">
                  <c:v>0.22440092248732429</c:v>
                </c:pt>
                <c:pt idx="26">
                  <c:v>0.23500088700704261</c:v>
                </c:pt>
                <c:pt idx="27">
                  <c:v>0.24481566896974477</c:v>
                </c:pt>
                <c:pt idx="28">
                  <c:v>0.25392939507796813</c:v>
                </c:pt>
                <c:pt idx="29">
                  <c:v>0.26241458835114156</c:v>
                </c:pt>
                <c:pt idx="30">
                  <c:v>0.27033410207277025</c:v>
                </c:pt>
                <c:pt idx="31">
                  <c:v>0.2777426794252616</c:v>
                </c:pt>
                <c:pt idx="32">
                  <c:v>0.28468822069322219</c:v>
                </c:pt>
                <c:pt idx="33">
                  <c:v>0.29121282006615484</c:v>
                </c:pt>
                <c:pt idx="34">
                  <c:v>0.29735361947597372</c:v>
                </c:pt>
                <c:pt idx="35">
                  <c:v>0.30314351606237455</c:v>
                </c:pt>
                <c:pt idx="36">
                  <c:v>0.30861175172730854</c:v>
                </c:pt>
                <c:pt idx="37">
                  <c:v>0.31378440708602995</c:v>
                </c:pt>
                <c:pt idx="38">
                  <c:v>0.31868481742587124</c:v>
                </c:pt>
                <c:pt idx="39">
                  <c:v>0.32333392467136174</c:v>
                </c:pt>
                <c:pt idx="40">
                  <c:v>0.32775057655457773</c:v>
                </c:pt>
                <c:pt idx="41">
                  <c:v>0.33195178200446607</c:v>
                </c:pt>
                <c:pt idx="42">
                  <c:v>0.33595293005197885</c:v>
                </c:pt>
                <c:pt idx="43">
                  <c:v>0.33976797819030485</c:v>
                </c:pt>
                <c:pt idx="44">
                  <c:v>0.34340961504961609</c:v>
                </c:pt>
                <c:pt idx="45">
                  <c:v>0.34688940138184682</c:v>
                </c:pt>
                <c:pt idx="46">
                  <c:v>0.35021789265615455</c:v>
                </c:pt>
                <c:pt idx="47">
                  <c:v>0.35340474600389599</c:v>
                </c:pt>
                <c:pt idx="48">
                  <c:v>0.35645881379548139</c:v>
                </c:pt>
                <c:pt idx="49">
                  <c:v>0.35938822575883894</c:v>
                </c:pt>
                <c:pt idx="50">
                  <c:v>0.36220046124366218</c:v>
                </c:pt>
                <c:pt idx="51">
                  <c:v>0.36490241298398246</c:v>
                </c:pt>
                <c:pt idx="52">
                  <c:v>0.36750044350352129</c:v>
                </c:pt>
                <c:pt idx="53">
                  <c:v>0.37000043513553033</c:v>
                </c:pt>
                <c:pt idx="54">
                  <c:v>0.37240783448487236</c:v>
                </c:pt>
                <c:pt idx="55">
                  <c:v>0.37472769203969286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'risk lover r=1.2'!$N$1</c:f>
              <c:strCache>
                <c:ptCount val="1"/>
                <c:pt idx="0">
                  <c:v>Choice (above: P-bet chosen)</c:v>
                </c:pt>
              </c:strCache>
            </c:strRef>
          </c:tx>
          <c:marker>
            <c:symbol val="none"/>
          </c:marker>
          <c:xVal>
            <c:numRef>
              <c:f>'risk lover r=1.2'!$L$2:$L$57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lover r=1.2'!$N$2:$N$57</c:f>
              <c:numCache>
                <c:formatCode>0.0</c:formatCode>
                <c:ptCount val="56"/>
                <c:pt idx="0" formatCode="General">
                  <c:v>34.949884689084449</c:v>
                </c:pt>
                <c:pt idx="1">
                  <c:v>7.3899769378168889</c:v>
                </c:pt>
                <c:pt idx="2">
                  <c:v>3.9449884689084462</c:v>
                </c:pt>
                <c:pt idx="3">
                  <c:v>2.7966589792722978</c:v>
                </c:pt>
                <c:pt idx="4">
                  <c:v>2.2224942344542225</c:v>
                </c:pt>
                <c:pt idx="5">
                  <c:v>1.8779953875633781</c:v>
                </c:pt>
                <c:pt idx="6" formatCode="General">
                  <c:v>1.6483294896361484</c:v>
                </c:pt>
                <c:pt idx="7" formatCode="General">
                  <c:v>1.4842824196881279</c:v>
                </c:pt>
                <c:pt idx="8" formatCode="General">
                  <c:v>1.3612471172271112</c:v>
                </c:pt>
                <c:pt idx="9" formatCode="General">
                  <c:v>1.2655529930907661</c:v>
                </c:pt>
                <c:pt idx="10" formatCode="General">
                  <c:v>1.1889976937816893</c:v>
                </c:pt>
                <c:pt idx="11" formatCode="General">
                  <c:v>1.1263615398015359</c:v>
                </c:pt>
                <c:pt idx="12" formatCode="General">
                  <c:v>1.0741647448180744</c:v>
                </c:pt>
                <c:pt idx="13" formatCode="General">
                  <c:v>1.0299982259859148</c:v>
                </c:pt>
                <c:pt idx="14" formatCode="General">
                  <c:v>0.99214120984406362</c:v>
                </c:pt>
                <c:pt idx="15" formatCode="General">
                  <c:v>0.95933179585445927</c:v>
                </c:pt>
                <c:pt idx="16" formatCode="General">
                  <c:v>0.9306235586135555</c:v>
                </c:pt>
                <c:pt idx="17" formatCode="General">
                  <c:v>0.90529276104805223</c:v>
                </c:pt>
                <c:pt idx="18" formatCode="General">
                  <c:v>0.88277649654538282</c:v>
                </c:pt>
                <c:pt idx="19" formatCode="General">
                  <c:v>0.86263036514825742</c:v>
                </c:pt>
                <c:pt idx="20" formatCode="General">
                  <c:v>0.84449884689084453</c:v>
                </c:pt>
                <c:pt idx="21" formatCode="General">
                  <c:v>0.8280941398960423</c:v>
                </c:pt>
                <c:pt idx="22" formatCode="General">
                  <c:v>0.81318076990076782</c:v>
                </c:pt>
                <c:pt idx="23" formatCode="General">
                  <c:v>0.79956421468769101</c:v>
                </c:pt>
                <c:pt idx="24" formatCode="General">
                  <c:v>0.78708237240903722</c:v>
                </c:pt>
                <c:pt idx="25" formatCode="General">
                  <c:v>0.77559907751267565</c:v>
                </c:pt>
                <c:pt idx="26" formatCode="General">
                  <c:v>0.76499911299295753</c:v>
                </c:pt>
                <c:pt idx="27" formatCode="General">
                  <c:v>0.75518433103025528</c:v>
                </c:pt>
                <c:pt idx="28" formatCode="General">
                  <c:v>0.74607060492203181</c:v>
                </c:pt>
                <c:pt idx="29" formatCode="General">
                  <c:v>0.73758541164885838</c:v>
                </c:pt>
                <c:pt idx="30" formatCode="General">
                  <c:v>0.72966589792722969</c:v>
                </c:pt>
                <c:pt idx="31" formatCode="General">
                  <c:v>0.72225732057473846</c:v>
                </c:pt>
                <c:pt idx="32" formatCode="General">
                  <c:v>0.71531177930677781</c:v>
                </c:pt>
                <c:pt idx="33" formatCode="General">
                  <c:v>0.70878717993384532</c:v>
                </c:pt>
                <c:pt idx="34" formatCode="General">
                  <c:v>0.70264638052402628</c:v>
                </c:pt>
                <c:pt idx="35" formatCode="General">
                  <c:v>0.69685648393762545</c:v>
                </c:pt>
                <c:pt idx="36" formatCode="General">
                  <c:v>0.69138824827269141</c:v>
                </c:pt>
                <c:pt idx="37" formatCode="General">
                  <c:v>0.68621559291396994</c:v>
                </c:pt>
                <c:pt idx="38" formatCode="General">
                  <c:v>0.68131518257412882</c:v>
                </c:pt>
                <c:pt idx="39" formatCode="General">
                  <c:v>0.67666607532863832</c:v>
                </c:pt>
                <c:pt idx="40" formatCode="General">
                  <c:v>0.67224942344542227</c:v>
                </c:pt>
                <c:pt idx="41" formatCode="General">
                  <c:v>0.66804821799553404</c:v>
                </c:pt>
                <c:pt idx="42" formatCode="General">
                  <c:v>0.66404706994802121</c:v>
                </c:pt>
                <c:pt idx="43" formatCode="General">
                  <c:v>0.66023202180969509</c:v>
                </c:pt>
                <c:pt idx="44" formatCode="General">
                  <c:v>0.65659038495038402</c:v>
                </c:pt>
                <c:pt idx="45" formatCode="General">
                  <c:v>0.65311059861815313</c:v>
                </c:pt>
                <c:pt idx="46" formatCode="General">
                  <c:v>0.64978210734384545</c:v>
                </c:pt>
                <c:pt idx="47" formatCode="General">
                  <c:v>0.64659525399610407</c:v>
                </c:pt>
                <c:pt idx="48" formatCode="General">
                  <c:v>0.64354118620451839</c:v>
                </c:pt>
                <c:pt idx="49" formatCode="General">
                  <c:v>0.64061177424116111</c:v>
                </c:pt>
                <c:pt idx="50" formatCode="General">
                  <c:v>0.63779953875633777</c:v>
                </c:pt>
                <c:pt idx="51" formatCode="General">
                  <c:v>0.63509758701601737</c:v>
                </c:pt>
                <c:pt idx="52" formatCode="General">
                  <c:v>0.6324995564964786</c:v>
                </c:pt>
                <c:pt idx="53" formatCode="General">
                  <c:v>0.62999956486446962</c:v>
                </c:pt>
                <c:pt idx="54" formatCode="General">
                  <c:v>0.62759216551512753</c:v>
                </c:pt>
                <c:pt idx="55" formatCode="General">
                  <c:v>0.62527230796030708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360320"/>
        <c:axId val="162399360"/>
      </c:scatterChart>
      <c:valAx>
        <c:axId val="162360320"/>
        <c:scaling>
          <c:orientation val="minMax"/>
          <c:max val="0.44000000000000006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β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5073002782079252"/>
              <c:y val="0.944980257779393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2399360"/>
        <c:crosses val="autoZero"/>
        <c:crossBetween val="midCat"/>
        <c:majorUnit val="0.2"/>
      </c:valAx>
      <c:valAx>
        <c:axId val="162399360"/>
        <c:scaling>
          <c:orientation val="minMax"/>
          <c:max val="1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l-GR"/>
                  <a:t>α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8.9478326156520752E-2"/>
              <c:y val="1.5369931060368363E-2"/>
            </c:manualLayout>
          </c:layout>
          <c:overlay val="0"/>
        </c:title>
        <c:numFmt formatCode="0.0" sourceLinked="1"/>
        <c:majorTickMark val="in"/>
        <c:minorTickMark val="none"/>
        <c:tickLblPos val="low"/>
        <c:crossAx val="162360320"/>
        <c:crosses val="autoZero"/>
        <c:crossBetween val="midCat"/>
        <c:majorUnit val="0.2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0759609897248"/>
          <c:y val="9.8407829774922323E-2"/>
          <c:w val="0.79868869404851517"/>
          <c:h val="0.7818847018138561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'risk lover r=1'!$O$1</c:f>
              <c:strCache>
                <c:ptCount val="1"/>
                <c:pt idx="0">
                  <c:v>Valuation (r=1)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'risk lover r=1'!$L$2:$L$57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lover r=1'!$O$2:$O$57</c:f>
              <c:numCache>
                <c:formatCode>0.0</c:formatCode>
                <c:ptCount val="56"/>
                <c:pt idx="0">
                  <c:v>-24.965642356064627</c:v>
                </c:pt>
                <c:pt idx="1">
                  <c:v>-4.5931284712129248</c:v>
                </c:pt>
                <c:pt idx="2">
                  <c:v>-2.0465642356064619</c:v>
                </c:pt>
                <c:pt idx="3">
                  <c:v>-1.1977094904043089</c:v>
                </c:pt>
                <c:pt idx="4">
                  <c:v>-0.77328211780323097</c:v>
                </c:pt>
                <c:pt idx="5">
                  <c:v>-0.51862569424258509</c:v>
                </c:pt>
                <c:pt idx="6">
                  <c:v>-0.34885474520215426</c:v>
                </c:pt>
                <c:pt idx="7">
                  <c:v>-0.22758978160184667</c:v>
                </c:pt>
                <c:pt idx="8">
                  <c:v>-0.13664105890161554</c:v>
                </c:pt>
                <c:pt idx="9">
                  <c:v>-6.5903163468102793E-2</c:v>
                </c:pt>
                <c:pt idx="10">
                  <c:v>-9.3128471212924786E-3</c:v>
                </c:pt>
                <c:pt idx="11">
                  <c:v>3.6988320798825046E-2</c:v>
                </c:pt>
                <c:pt idx="12">
                  <c:v>7.5572627398922829E-2</c:v>
                </c:pt>
                <c:pt idx="13">
                  <c:v>0.10822088682977501</c:v>
                </c:pt>
                <c:pt idx="14">
                  <c:v>0.13620510919907672</c:v>
                </c:pt>
                <c:pt idx="15">
                  <c:v>0.16045810191913837</c:v>
                </c:pt>
                <c:pt idx="16">
                  <c:v>0.18167947054919223</c:v>
                </c:pt>
                <c:pt idx="17">
                  <c:v>0.20040420757571031</c:v>
                </c:pt>
                <c:pt idx="18">
                  <c:v>0.21704841826594859</c:v>
                </c:pt>
                <c:pt idx="19">
                  <c:v>0.23194060677826706</c:v>
                </c:pt>
                <c:pt idx="20">
                  <c:v>0.24534357643935376</c:v>
                </c:pt>
                <c:pt idx="21">
                  <c:v>0.25747007279938455</c:v>
                </c:pt>
                <c:pt idx="22">
                  <c:v>0.26849416039941254</c:v>
                </c:pt>
                <c:pt idx="23">
                  <c:v>0.27855963168639458</c:v>
                </c:pt>
                <c:pt idx="24">
                  <c:v>0.28778631369946139</c:v>
                </c:pt>
                <c:pt idx="25">
                  <c:v>0.29627486115148299</c:v>
                </c:pt>
                <c:pt idx="26">
                  <c:v>0.30411044341488752</c:v>
                </c:pt>
                <c:pt idx="27">
                  <c:v>0.31136561217729908</c:v>
                </c:pt>
                <c:pt idx="28">
                  <c:v>0.31810255459953835</c:v>
                </c:pt>
                <c:pt idx="29">
                  <c:v>0.32437488030300254</c:v>
                </c:pt>
                <c:pt idx="30">
                  <c:v>0.33022905095956917</c:v>
                </c:pt>
                <c:pt idx="31">
                  <c:v>0.33570553318667989</c:v>
                </c:pt>
                <c:pt idx="32">
                  <c:v>0.3408397352745961</c:v>
                </c:pt>
                <c:pt idx="33">
                  <c:v>0.34566277359960834</c:v>
                </c:pt>
                <c:pt idx="34">
                  <c:v>0.35020210378785516</c:v>
                </c:pt>
                <c:pt idx="35">
                  <c:v>0.35448204367963065</c:v>
                </c:pt>
                <c:pt idx="36">
                  <c:v>0.35852420913297428</c:v>
                </c:pt>
                <c:pt idx="37">
                  <c:v>0.36234787915640743</c:v>
                </c:pt>
                <c:pt idx="38">
                  <c:v>0.3659703033891335</c:v>
                </c:pt>
                <c:pt idx="39">
                  <c:v>0.36940696227659159</c:v>
                </c:pt>
                <c:pt idx="40">
                  <c:v>0.37267178821967689</c:v>
                </c:pt>
                <c:pt idx="41">
                  <c:v>0.3757773543606604</c:v>
                </c:pt>
                <c:pt idx="42">
                  <c:v>0.3787350363996923</c:v>
                </c:pt>
                <c:pt idx="43">
                  <c:v>0.38155515183225752</c:v>
                </c:pt>
                <c:pt idx="44">
                  <c:v>0.38424708019970621</c:v>
                </c:pt>
                <c:pt idx="45">
                  <c:v>0.38681936730637945</c:v>
                </c:pt>
                <c:pt idx="46">
                  <c:v>0.38927981584319732</c:v>
                </c:pt>
                <c:pt idx="47">
                  <c:v>0.39163556444227821</c:v>
                </c:pt>
                <c:pt idx="48">
                  <c:v>0.39389315684973064</c:v>
                </c:pt>
                <c:pt idx="49">
                  <c:v>0.39605860262830772</c:v>
                </c:pt>
                <c:pt idx="50">
                  <c:v>0.39813743057574152</c:v>
                </c:pt>
                <c:pt idx="51">
                  <c:v>0.40013473585857012</c:v>
                </c:pt>
                <c:pt idx="52">
                  <c:v>0.40205522170744373</c:v>
                </c:pt>
                <c:pt idx="53">
                  <c:v>0.40390323639220893</c:v>
                </c:pt>
                <c:pt idx="54">
                  <c:v>0.40568280608864948</c:v>
                </c:pt>
                <c:pt idx="55">
                  <c:v>0.40739766415976503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'risk lover r=1'!$N$1</c:f>
              <c:strCache>
                <c:ptCount val="1"/>
                <c:pt idx="0">
                  <c:v>Choice (r=1)</c:v>
                </c:pt>
              </c:strCache>
            </c:strRef>
          </c:tx>
          <c:spPr>
            <a:ln w="38100">
              <a:solidFill>
                <a:schemeClr val="tx1">
                  <a:alpha val="51000"/>
                </a:schemeClr>
              </a:solidFill>
            </a:ln>
          </c:spPr>
          <c:marker>
            <c:symbol val="none"/>
          </c:marker>
          <c:xVal>
            <c:numRef>
              <c:f>'risk lover r=1'!$L$2:$L$57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lover r=1'!$N$2:$N$57</c:f>
              <c:numCache>
                <c:formatCode>0.0</c:formatCode>
                <c:ptCount val="56"/>
                <c:pt idx="0" formatCode="General">
                  <c:v>25.965642356064624</c:v>
                </c:pt>
                <c:pt idx="1">
                  <c:v>5.5931284712129248</c:v>
                </c:pt>
                <c:pt idx="2">
                  <c:v>3.0465642356064633</c:v>
                </c:pt>
                <c:pt idx="3">
                  <c:v>2.1977094904043084</c:v>
                </c:pt>
                <c:pt idx="4">
                  <c:v>1.7732821178032308</c:v>
                </c:pt>
                <c:pt idx="5">
                  <c:v>1.5186256942425849</c:v>
                </c:pt>
                <c:pt idx="6" formatCode="General">
                  <c:v>1.3488547452021544</c:v>
                </c:pt>
                <c:pt idx="7" formatCode="General">
                  <c:v>1.2275897816018468</c:v>
                </c:pt>
                <c:pt idx="8" formatCode="General">
                  <c:v>1.1366410589016154</c:v>
                </c:pt>
                <c:pt idx="9" formatCode="General">
                  <c:v>1.0659031634681031</c:v>
                </c:pt>
                <c:pt idx="10" formatCode="General">
                  <c:v>1.0093128471212927</c:v>
                </c:pt>
                <c:pt idx="11" formatCode="General">
                  <c:v>0.96301167920117503</c:v>
                </c:pt>
                <c:pt idx="12" formatCode="General">
                  <c:v>0.92442737260107721</c:v>
                </c:pt>
                <c:pt idx="13" formatCode="General">
                  <c:v>0.89177911317022496</c:v>
                </c:pt>
                <c:pt idx="14" formatCode="General">
                  <c:v>0.86379489080092298</c:v>
                </c:pt>
                <c:pt idx="15" formatCode="General">
                  <c:v>0.83954189808086166</c:v>
                </c:pt>
                <c:pt idx="16" formatCode="General">
                  <c:v>0.8183205294508078</c:v>
                </c:pt>
                <c:pt idx="17" formatCode="General">
                  <c:v>0.79959579242428935</c:v>
                </c:pt>
                <c:pt idx="18" formatCode="General">
                  <c:v>0.78295158173405144</c:v>
                </c:pt>
                <c:pt idx="19" formatCode="General">
                  <c:v>0.76805939322173289</c:v>
                </c:pt>
                <c:pt idx="20" formatCode="General">
                  <c:v>0.75465642356064611</c:v>
                </c:pt>
                <c:pt idx="21" formatCode="General">
                  <c:v>0.74252992720061561</c:v>
                </c:pt>
                <c:pt idx="22" formatCode="General">
                  <c:v>0.73150583960058746</c:v>
                </c:pt>
                <c:pt idx="23" formatCode="General">
                  <c:v>0.72144036831360558</c:v>
                </c:pt>
                <c:pt idx="24" formatCode="General">
                  <c:v>0.71221368630053872</c:v>
                </c:pt>
                <c:pt idx="25" formatCode="General">
                  <c:v>0.70372513884851706</c:v>
                </c:pt>
                <c:pt idx="26" formatCode="General">
                  <c:v>0.69588955658511253</c:v>
                </c:pt>
                <c:pt idx="27" formatCode="General">
                  <c:v>0.68863438782270092</c:v>
                </c:pt>
                <c:pt idx="28" formatCode="General">
                  <c:v>0.6818974454004616</c:v>
                </c:pt>
                <c:pt idx="29" formatCode="General">
                  <c:v>0.67562511969699757</c:v>
                </c:pt>
                <c:pt idx="30" formatCode="General">
                  <c:v>0.66977094904043089</c:v>
                </c:pt>
                <c:pt idx="31" formatCode="General">
                  <c:v>0.66429446681331994</c:v>
                </c:pt>
                <c:pt idx="32" formatCode="General">
                  <c:v>0.6591602647254039</c:v>
                </c:pt>
                <c:pt idx="33" formatCode="General">
                  <c:v>0.65433722640039171</c:v>
                </c:pt>
                <c:pt idx="34" formatCode="General">
                  <c:v>0.64979789621214468</c:v>
                </c:pt>
                <c:pt idx="35" formatCode="General">
                  <c:v>0.64551795632036924</c:v>
                </c:pt>
                <c:pt idx="36" formatCode="General">
                  <c:v>0.64147579086702577</c:v>
                </c:pt>
                <c:pt idx="37" formatCode="General">
                  <c:v>0.63765212084359257</c:v>
                </c:pt>
                <c:pt idx="38" formatCode="General">
                  <c:v>0.63402969661086639</c:v>
                </c:pt>
                <c:pt idx="39" formatCode="General">
                  <c:v>0.63059303772340836</c:v>
                </c:pt>
                <c:pt idx="40" formatCode="General">
                  <c:v>0.62732821178032316</c:v>
                </c:pt>
                <c:pt idx="41" formatCode="General">
                  <c:v>0.62422264563933971</c:v>
                </c:pt>
                <c:pt idx="42" formatCode="General">
                  <c:v>0.62126496360030792</c:v>
                </c:pt>
                <c:pt idx="43" formatCode="General">
                  <c:v>0.61844484816774248</c:v>
                </c:pt>
                <c:pt idx="44" formatCode="General">
                  <c:v>0.61575291980029379</c:v>
                </c:pt>
                <c:pt idx="45" formatCode="General">
                  <c:v>0.61318063269362066</c:v>
                </c:pt>
                <c:pt idx="46" formatCode="General">
                  <c:v>0.61072018415680274</c:v>
                </c:pt>
                <c:pt idx="47" formatCode="General">
                  <c:v>0.60836443555772179</c:v>
                </c:pt>
                <c:pt idx="48" formatCode="General">
                  <c:v>0.60610684315026919</c:v>
                </c:pt>
                <c:pt idx="49" formatCode="General">
                  <c:v>0.60394139737169239</c:v>
                </c:pt>
                <c:pt idx="50" formatCode="General">
                  <c:v>0.60186256942425842</c:v>
                </c:pt>
                <c:pt idx="51" formatCode="General">
                  <c:v>0.59986526414142982</c:v>
                </c:pt>
                <c:pt idx="52" formatCode="General">
                  <c:v>0.59794477829255621</c:v>
                </c:pt>
                <c:pt idx="53" formatCode="General">
                  <c:v>0.59609676360779096</c:v>
                </c:pt>
                <c:pt idx="54" formatCode="General">
                  <c:v>0.59431719391135029</c:v>
                </c:pt>
                <c:pt idx="55" formatCode="General">
                  <c:v>0.59260233584023492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13664"/>
        <c:axId val="162515584"/>
      </c:scatterChart>
      <c:valAx>
        <c:axId val="162513664"/>
        <c:scaling>
          <c:orientation val="minMax"/>
          <c:max val="0.44000000000000006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β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5073002782079252"/>
              <c:y val="0.944980257779393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2515584"/>
        <c:crosses val="autoZero"/>
        <c:crossBetween val="midCat"/>
        <c:majorUnit val="0.2"/>
      </c:valAx>
      <c:valAx>
        <c:axId val="162515584"/>
        <c:scaling>
          <c:orientation val="minMax"/>
          <c:max val="1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α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9478326156520752E-2"/>
              <c:y val="1.5369931060368363E-2"/>
            </c:manualLayout>
          </c:layout>
          <c:overlay val="0"/>
        </c:title>
        <c:numFmt formatCode="0.0" sourceLinked="1"/>
        <c:majorTickMark val="in"/>
        <c:minorTickMark val="none"/>
        <c:tickLblPos val="low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2513664"/>
        <c:crosses val="autoZero"/>
        <c:crossBetween val="midCat"/>
        <c:majorUnit val="0.2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0759609897248"/>
          <c:y val="9.8407829774922323E-2"/>
          <c:w val="0.79868869404851517"/>
          <c:h val="0.7818847018138561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'risk lover r=1'!$O$1</c:f>
              <c:strCache>
                <c:ptCount val="1"/>
                <c:pt idx="0">
                  <c:v>Valuation (r=1)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'risk lover r=1'!$L$2:$L$57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lover r=1'!$O$2:$O$57</c:f>
              <c:numCache>
                <c:formatCode>0.0</c:formatCode>
                <c:ptCount val="56"/>
                <c:pt idx="0">
                  <c:v>-24.965642356064627</c:v>
                </c:pt>
                <c:pt idx="1">
                  <c:v>-4.5931284712129248</c:v>
                </c:pt>
                <c:pt idx="2">
                  <c:v>-2.0465642356064619</c:v>
                </c:pt>
                <c:pt idx="3">
                  <c:v>-1.1977094904043089</c:v>
                </c:pt>
                <c:pt idx="4">
                  <c:v>-0.77328211780323097</c:v>
                </c:pt>
                <c:pt idx="5">
                  <c:v>-0.51862569424258509</c:v>
                </c:pt>
                <c:pt idx="6">
                  <c:v>-0.34885474520215426</c:v>
                </c:pt>
                <c:pt idx="7">
                  <c:v>-0.22758978160184667</c:v>
                </c:pt>
                <c:pt idx="8">
                  <c:v>-0.13664105890161554</c:v>
                </c:pt>
                <c:pt idx="9">
                  <c:v>-6.5903163468102793E-2</c:v>
                </c:pt>
                <c:pt idx="10">
                  <c:v>-9.3128471212924786E-3</c:v>
                </c:pt>
                <c:pt idx="11">
                  <c:v>3.6988320798825046E-2</c:v>
                </c:pt>
                <c:pt idx="12">
                  <c:v>7.5572627398922829E-2</c:v>
                </c:pt>
                <c:pt idx="13">
                  <c:v>0.10822088682977501</c:v>
                </c:pt>
                <c:pt idx="14">
                  <c:v>0.13620510919907672</c:v>
                </c:pt>
                <c:pt idx="15">
                  <c:v>0.16045810191913837</c:v>
                </c:pt>
                <c:pt idx="16">
                  <c:v>0.18167947054919223</c:v>
                </c:pt>
                <c:pt idx="17">
                  <c:v>0.20040420757571031</c:v>
                </c:pt>
                <c:pt idx="18">
                  <c:v>0.21704841826594859</c:v>
                </c:pt>
                <c:pt idx="19">
                  <c:v>0.23194060677826706</c:v>
                </c:pt>
                <c:pt idx="20">
                  <c:v>0.24534357643935376</c:v>
                </c:pt>
                <c:pt idx="21">
                  <c:v>0.25747007279938455</c:v>
                </c:pt>
                <c:pt idx="22">
                  <c:v>0.26849416039941254</c:v>
                </c:pt>
                <c:pt idx="23">
                  <c:v>0.27855963168639458</c:v>
                </c:pt>
                <c:pt idx="24">
                  <c:v>0.28778631369946139</c:v>
                </c:pt>
                <c:pt idx="25">
                  <c:v>0.29627486115148299</c:v>
                </c:pt>
                <c:pt idx="26">
                  <c:v>0.30411044341488752</c:v>
                </c:pt>
                <c:pt idx="27">
                  <c:v>0.31136561217729908</c:v>
                </c:pt>
                <c:pt idx="28">
                  <c:v>0.31810255459953835</c:v>
                </c:pt>
                <c:pt idx="29">
                  <c:v>0.32437488030300254</c:v>
                </c:pt>
                <c:pt idx="30">
                  <c:v>0.33022905095956917</c:v>
                </c:pt>
                <c:pt idx="31">
                  <c:v>0.33570553318667989</c:v>
                </c:pt>
                <c:pt idx="32">
                  <c:v>0.3408397352745961</c:v>
                </c:pt>
                <c:pt idx="33">
                  <c:v>0.34566277359960834</c:v>
                </c:pt>
                <c:pt idx="34">
                  <c:v>0.35020210378785516</c:v>
                </c:pt>
                <c:pt idx="35">
                  <c:v>0.35448204367963065</c:v>
                </c:pt>
                <c:pt idx="36">
                  <c:v>0.35852420913297428</c:v>
                </c:pt>
                <c:pt idx="37">
                  <c:v>0.36234787915640743</c:v>
                </c:pt>
                <c:pt idx="38">
                  <c:v>0.3659703033891335</c:v>
                </c:pt>
                <c:pt idx="39">
                  <c:v>0.36940696227659159</c:v>
                </c:pt>
                <c:pt idx="40">
                  <c:v>0.37267178821967689</c:v>
                </c:pt>
                <c:pt idx="41">
                  <c:v>0.3757773543606604</c:v>
                </c:pt>
                <c:pt idx="42">
                  <c:v>0.3787350363996923</c:v>
                </c:pt>
                <c:pt idx="43">
                  <c:v>0.38155515183225752</c:v>
                </c:pt>
                <c:pt idx="44">
                  <c:v>0.38424708019970621</c:v>
                </c:pt>
                <c:pt idx="45">
                  <c:v>0.38681936730637945</c:v>
                </c:pt>
                <c:pt idx="46">
                  <c:v>0.38927981584319732</c:v>
                </c:pt>
                <c:pt idx="47">
                  <c:v>0.39163556444227821</c:v>
                </c:pt>
                <c:pt idx="48">
                  <c:v>0.39389315684973064</c:v>
                </c:pt>
                <c:pt idx="49">
                  <c:v>0.39605860262830772</c:v>
                </c:pt>
                <c:pt idx="50">
                  <c:v>0.39813743057574152</c:v>
                </c:pt>
                <c:pt idx="51">
                  <c:v>0.40013473585857012</c:v>
                </c:pt>
                <c:pt idx="52">
                  <c:v>0.40205522170744373</c:v>
                </c:pt>
                <c:pt idx="53">
                  <c:v>0.40390323639220893</c:v>
                </c:pt>
                <c:pt idx="54">
                  <c:v>0.40568280608864948</c:v>
                </c:pt>
                <c:pt idx="55">
                  <c:v>0.40739766415976503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'risk lover r=1'!$N$1</c:f>
              <c:strCache>
                <c:ptCount val="1"/>
                <c:pt idx="0">
                  <c:v>Choice (r=1)</c:v>
                </c:pt>
              </c:strCache>
            </c:strRef>
          </c:tx>
          <c:spPr>
            <a:ln w="38100">
              <a:solidFill>
                <a:schemeClr val="tx1">
                  <a:alpha val="51000"/>
                </a:schemeClr>
              </a:solidFill>
            </a:ln>
          </c:spPr>
          <c:marker>
            <c:symbol val="none"/>
          </c:marker>
          <c:xVal>
            <c:numRef>
              <c:f>'risk lover r=1'!$L$2:$L$57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lover r=1'!$N$2:$N$57</c:f>
              <c:numCache>
                <c:formatCode>0.0</c:formatCode>
                <c:ptCount val="56"/>
                <c:pt idx="0" formatCode="General">
                  <c:v>25.965642356064624</c:v>
                </c:pt>
                <c:pt idx="1">
                  <c:v>5.5931284712129248</c:v>
                </c:pt>
                <c:pt idx="2">
                  <c:v>3.0465642356064633</c:v>
                </c:pt>
                <c:pt idx="3">
                  <c:v>2.1977094904043084</c:v>
                </c:pt>
                <c:pt idx="4">
                  <c:v>1.7732821178032308</c:v>
                </c:pt>
                <c:pt idx="5">
                  <c:v>1.5186256942425849</c:v>
                </c:pt>
                <c:pt idx="6" formatCode="General">
                  <c:v>1.3488547452021544</c:v>
                </c:pt>
                <c:pt idx="7" formatCode="General">
                  <c:v>1.2275897816018468</c:v>
                </c:pt>
                <c:pt idx="8" formatCode="General">
                  <c:v>1.1366410589016154</c:v>
                </c:pt>
                <c:pt idx="9" formatCode="General">
                  <c:v>1.0659031634681031</c:v>
                </c:pt>
                <c:pt idx="10" formatCode="General">
                  <c:v>1.0093128471212927</c:v>
                </c:pt>
                <c:pt idx="11" formatCode="General">
                  <c:v>0.96301167920117503</c:v>
                </c:pt>
                <c:pt idx="12" formatCode="General">
                  <c:v>0.92442737260107721</c:v>
                </c:pt>
                <c:pt idx="13" formatCode="General">
                  <c:v>0.89177911317022496</c:v>
                </c:pt>
                <c:pt idx="14" formatCode="General">
                  <c:v>0.86379489080092298</c:v>
                </c:pt>
                <c:pt idx="15" formatCode="General">
                  <c:v>0.83954189808086166</c:v>
                </c:pt>
                <c:pt idx="16" formatCode="General">
                  <c:v>0.8183205294508078</c:v>
                </c:pt>
                <c:pt idx="17" formatCode="General">
                  <c:v>0.79959579242428935</c:v>
                </c:pt>
                <c:pt idx="18" formatCode="General">
                  <c:v>0.78295158173405144</c:v>
                </c:pt>
                <c:pt idx="19" formatCode="General">
                  <c:v>0.76805939322173289</c:v>
                </c:pt>
                <c:pt idx="20" formatCode="General">
                  <c:v>0.75465642356064611</c:v>
                </c:pt>
                <c:pt idx="21" formatCode="General">
                  <c:v>0.74252992720061561</c:v>
                </c:pt>
                <c:pt idx="22" formatCode="General">
                  <c:v>0.73150583960058746</c:v>
                </c:pt>
                <c:pt idx="23" formatCode="General">
                  <c:v>0.72144036831360558</c:v>
                </c:pt>
                <c:pt idx="24" formatCode="General">
                  <c:v>0.71221368630053872</c:v>
                </c:pt>
                <c:pt idx="25" formatCode="General">
                  <c:v>0.70372513884851706</c:v>
                </c:pt>
                <c:pt idx="26" formatCode="General">
                  <c:v>0.69588955658511253</c:v>
                </c:pt>
                <c:pt idx="27" formatCode="General">
                  <c:v>0.68863438782270092</c:v>
                </c:pt>
                <c:pt idx="28" formatCode="General">
                  <c:v>0.6818974454004616</c:v>
                </c:pt>
                <c:pt idx="29" formatCode="General">
                  <c:v>0.67562511969699757</c:v>
                </c:pt>
                <c:pt idx="30" formatCode="General">
                  <c:v>0.66977094904043089</c:v>
                </c:pt>
                <c:pt idx="31" formatCode="General">
                  <c:v>0.66429446681331994</c:v>
                </c:pt>
                <c:pt idx="32" formatCode="General">
                  <c:v>0.6591602647254039</c:v>
                </c:pt>
                <c:pt idx="33" formatCode="General">
                  <c:v>0.65433722640039171</c:v>
                </c:pt>
                <c:pt idx="34" formatCode="General">
                  <c:v>0.64979789621214468</c:v>
                </c:pt>
                <c:pt idx="35" formatCode="General">
                  <c:v>0.64551795632036924</c:v>
                </c:pt>
                <c:pt idx="36" formatCode="General">
                  <c:v>0.64147579086702577</c:v>
                </c:pt>
                <c:pt idx="37" formatCode="General">
                  <c:v>0.63765212084359257</c:v>
                </c:pt>
                <c:pt idx="38" formatCode="General">
                  <c:v>0.63402969661086639</c:v>
                </c:pt>
                <c:pt idx="39" formatCode="General">
                  <c:v>0.63059303772340836</c:v>
                </c:pt>
                <c:pt idx="40" formatCode="General">
                  <c:v>0.62732821178032316</c:v>
                </c:pt>
                <c:pt idx="41" formatCode="General">
                  <c:v>0.62422264563933971</c:v>
                </c:pt>
                <c:pt idx="42" formatCode="General">
                  <c:v>0.62126496360030792</c:v>
                </c:pt>
                <c:pt idx="43" formatCode="General">
                  <c:v>0.61844484816774248</c:v>
                </c:pt>
                <c:pt idx="44" formatCode="General">
                  <c:v>0.61575291980029379</c:v>
                </c:pt>
                <c:pt idx="45" formatCode="General">
                  <c:v>0.61318063269362066</c:v>
                </c:pt>
                <c:pt idx="46" formatCode="General">
                  <c:v>0.61072018415680274</c:v>
                </c:pt>
                <c:pt idx="47" formatCode="General">
                  <c:v>0.60836443555772179</c:v>
                </c:pt>
                <c:pt idx="48" formatCode="General">
                  <c:v>0.60610684315026919</c:v>
                </c:pt>
                <c:pt idx="49" formatCode="General">
                  <c:v>0.60394139737169239</c:v>
                </c:pt>
                <c:pt idx="50" formatCode="General">
                  <c:v>0.60186256942425842</c:v>
                </c:pt>
                <c:pt idx="51" formatCode="General">
                  <c:v>0.59986526414142982</c:v>
                </c:pt>
                <c:pt idx="52" formatCode="General">
                  <c:v>0.59794477829255621</c:v>
                </c:pt>
                <c:pt idx="53" formatCode="General">
                  <c:v>0.59609676360779096</c:v>
                </c:pt>
                <c:pt idx="54" formatCode="General">
                  <c:v>0.59431719391135029</c:v>
                </c:pt>
                <c:pt idx="55" formatCode="General">
                  <c:v>0.59260233584023492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553024"/>
        <c:axId val="159554560"/>
      </c:scatterChart>
      <c:valAx>
        <c:axId val="159553024"/>
        <c:scaling>
          <c:orientation val="minMax"/>
          <c:max val="0.44000000000000006"/>
          <c:min val="1.0000000000000002E-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>
            <a:solidFill>
              <a:schemeClr val="bg1"/>
            </a:solidFill>
          </a:ln>
        </c:spPr>
        <c:txPr>
          <a:bodyPr/>
          <a:lstStyle/>
          <a:p>
            <a:pPr>
              <a:defRPr sz="800">
                <a:solidFill>
                  <a:schemeClr val="bg1"/>
                </a:solidFill>
              </a:defRPr>
            </a:pPr>
            <a:endParaRPr lang="en-US"/>
          </a:p>
        </c:txPr>
        <c:crossAx val="159554560"/>
        <c:crosses val="autoZero"/>
        <c:crossBetween val="midCat"/>
        <c:majorUnit val="0.2"/>
      </c:valAx>
      <c:valAx>
        <c:axId val="159554560"/>
        <c:scaling>
          <c:orientation val="minMax"/>
          <c:max val="1"/>
          <c:min val="0"/>
        </c:scaling>
        <c:delete val="0"/>
        <c:axPos val="l"/>
        <c:numFmt formatCode="0.0" sourceLinked="1"/>
        <c:majorTickMark val="in"/>
        <c:minorTickMark val="none"/>
        <c:tickLblPos val="low"/>
        <c:spPr>
          <a:solidFill>
            <a:schemeClr val="bg1"/>
          </a:solidFill>
          <a:ln>
            <a:solidFill>
              <a:schemeClr val="bg1"/>
            </a:solidFill>
          </a:ln>
        </c:spPr>
        <c:txPr>
          <a:bodyPr/>
          <a:lstStyle/>
          <a:p>
            <a:pPr>
              <a:defRPr sz="800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59553024"/>
        <c:crosses val="autoZero"/>
        <c:crossBetween val="midCat"/>
        <c:majorUnit val="0.25"/>
      </c:valAx>
    </c:plotArea>
    <c:legend>
      <c:legendPos val="t"/>
      <c:layout>
        <c:manualLayout>
          <c:xMode val="edge"/>
          <c:yMode val="edge"/>
          <c:x val="0.12950902784302673"/>
          <c:y val="0.32876677536012444"/>
          <c:w val="0.81258040311369772"/>
          <c:h val="0.22771450683652492"/>
        </c:manualLayout>
      </c:layout>
      <c:overlay val="0"/>
      <c:txPr>
        <a:bodyPr/>
        <a:lstStyle/>
        <a:p>
          <a:pPr>
            <a:defRPr sz="8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0759609897248"/>
          <c:y val="9.8407829774922323E-2"/>
          <c:w val="0.79868869404851517"/>
          <c:h val="0.7818847018138561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'risk neutral r=1'!$O$1</c:f>
              <c:strCache>
                <c:ptCount val="1"/>
                <c:pt idx="0">
                  <c:v>Valuation (r=1)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'risk neutral r=1'!$L$2:$L$57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neutral r=1'!$O$2:$O$57</c:f>
              <c:numCache>
                <c:formatCode>0.0</c:formatCode>
                <c:ptCount val="56"/>
                <c:pt idx="0">
                  <c:v>0.49999999999999983</c:v>
                </c:pt>
                <c:pt idx="1">
                  <c:v>0.49999999999999989</c:v>
                </c:pt>
                <c:pt idx="2">
                  <c:v>0.49999999999999989</c:v>
                </c:pt>
                <c:pt idx="3">
                  <c:v>0.49999999999999983</c:v>
                </c:pt>
                <c:pt idx="4">
                  <c:v>0.49999999999999989</c:v>
                </c:pt>
                <c:pt idx="5">
                  <c:v>0.49999999999999983</c:v>
                </c:pt>
                <c:pt idx="6">
                  <c:v>0.50000000000000011</c:v>
                </c:pt>
                <c:pt idx="7">
                  <c:v>0.50000000000000011</c:v>
                </c:pt>
                <c:pt idx="8">
                  <c:v>0.50000000000000011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0.50000000000000011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0.5</c:v>
                </c:pt>
                <c:pt idx="49">
                  <c:v>0.5</c:v>
                </c:pt>
                <c:pt idx="50">
                  <c:v>0.5</c:v>
                </c:pt>
                <c:pt idx="51">
                  <c:v>0.5</c:v>
                </c:pt>
                <c:pt idx="52">
                  <c:v>0.5</c:v>
                </c:pt>
                <c:pt idx="53">
                  <c:v>0.5</c:v>
                </c:pt>
                <c:pt idx="54">
                  <c:v>0.5</c:v>
                </c:pt>
                <c:pt idx="55">
                  <c:v>0.5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'risk neutral r=1'!$N$1</c:f>
              <c:strCache>
                <c:ptCount val="1"/>
                <c:pt idx="0">
                  <c:v>Choice (r=1)</c:v>
                </c:pt>
              </c:strCache>
            </c:strRef>
          </c:tx>
          <c:spPr>
            <a:ln w="38100">
              <a:solidFill>
                <a:schemeClr val="tx1">
                  <a:alpha val="51000"/>
                </a:schemeClr>
              </a:solidFill>
            </a:ln>
          </c:spPr>
          <c:marker>
            <c:symbol val="none"/>
          </c:marker>
          <c:xVal>
            <c:numRef>
              <c:f>'risk neutral r=1'!$L$2:$L$57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neutral r=1'!$N$2:$N$57</c:f>
              <c:numCache>
                <c:formatCode>0.0</c:formatCode>
                <c:ptCount val="56"/>
                <c:pt idx="0" formatCode="General">
                  <c:v>0.49999999999998207</c:v>
                </c:pt>
                <c:pt idx="1">
                  <c:v>0.50000000000000044</c:v>
                </c:pt>
                <c:pt idx="2">
                  <c:v>0.50000000000000044</c:v>
                </c:pt>
                <c:pt idx="3">
                  <c:v>0.50000000000000067</c:v>
                </c:pt>
                <c:pt idx="4">
                  <c:v>0.50000000000000044</c:v>
                </c:pt>
                <c:pt idx="5">
                  <c:v>0.49999999999999983</c:v>
                </c:pt>
                <c:pt idx="6" formatCode="General">
                  <c:v>0.5</c:v>
                </c:pt>
                <c:pt idx="7" formatCode="General">
                  <c:v>0.50000000000000011</c:v>
                </c:pt>
                <c:pt idx="8" formatCode="General">
                  <c:v>0.5</c:v>
                </c:pt>
                <c:pt idx="9" formatCode="General">
                  <c:v>0.5</c:v>
                </c:pt>
                <c:pt idx="10" formatCode="General">
                  <c:v>0.50000000000000022</c:v>
                </c:pt>
                <c:pt idx="11" formatCode="General">
                  <c:v>0.50000000000000022</c:v>
                </c:pt>
                <c:pt idx="12" formatCode="General">
                  <c:v>0.5</c:v>
                </c:pt>
                <c:pt idx="13" formatCode="General">
                  <c:v>0.5</c:v>
                </c:pt>
                <c:pt idx="14" formatCode="General">
                  <c:v>0.49999999999999956</c:v>
                </c:pt>
                <c:pt idx="15" formatCode="General">
                  <c:v>0.5</c:v>
                </c:pt>
                <c:pt idx="16" formatCode="General">
                  <c:v>0.5</c:v>
                </c:pt>
                <c:pt idx="17" formatCode="General">
                  <c:v>0.49999999999999956</c:v>
                </c:pt>
                <c:pt idx="18" formatCode="General">
                  <c:v>0.49999999999999961</c:v>
                </c:pt>
                <c:pt idx="19" formatCode="General">
                  <c:v>0.5</c:v>
                </c:pt>
                <c:pt idx="20" formatCode="General">
                  <c:v>0.5</c:v>
                </c:pt>
                <c:pt idx="21" formatCode="General">
                  <c:v>0.5</c:v>
                </c:pt>
                <c:pt idx="22" formatCode="General">
                  <c:v>0.5</c:v>
                </c:pt>
                <c:pt idx="23" formatCode="General">
                  <c:v>0.5</c:v>
                </c:pt>
                <c:pt idx="24" formatCode="General">
                  <c:v>0.5</c:v>
                </c:pt>
                <c:pt idx="25" formatCode="General">
                  <c:v>0.5</c:v>
                </c:pt>
                <c:pt idx="26" formatCode="General">
                  <c:v>0.50000000000000011</c:v>
                </c:pt>
                <c:pt idx="27" formatCode="General">
                  <c:v>0.50000000000000011</c:v>
                </c:pt>
                <c:pt idx="28" formatCode="General">
                  <c:v>0.49999999999999994</c:v>
                </c:pt>
                <c:pt idx="29" formatCode="General">
                  <c:v>0.49999999999999994</c:v>
                </c:pt>
                <c:pt idx="30" formatCode="General">
                  <c:v>0.50000000000000011</c:v>
                </c:pt>
                <c:pt idx="31" formatCode="General">
                  <c:v>0.50000000000000011</c:v>
                </c:pt>
                <c:pt idx="32" formatCode="General">
                  <c:v>0.50000000000000011</c:v>
                </c:pt>
                <c:pt idx="33" formatCode="General">
                  <c:v>0.49999999999999994</c:v>
                </c:pt>
                <c:pt idx="34" formatCode="General">
                  <c:v>0.49999999999999989</c:v>
                </c:pt>
                <c:pt idx="35" formatCode="General">
                  <c:v>0.5</c:v>
                </c:pt>
                <c:pt idx="36" formatCode="General">
                  <c:v>0.49999999999999989</c:v>
                </c:pt>
                <c:pt idx="37" formatCode="General">
                  <c:v>0.5</c:v>
                </c:pt>
                <c:pt idx="38" formatCode="General">
                  <c:v>0.50000000000000011</c:v>
                </c:pt>
                <c:pt idx="39" formatCode="General">
                  <c:v>0.50000000000000011</c:v>
                </c:pt>
                <c:pt idx="40" formatCode="General">
                  <c:v>0.50000000000000011</c:v>
                </c:pt>
                <c:pt idx="41" formatCode="General">
                  <c:v>0.50000000000000011</c:v>
                </c:pt>
                <c:pt idx="42" formatCode="General">
                  <c:v>0.50000000000000011</c:v>
                </c:pt>
                <c:pt idx="43" formatCode="General">
                  <c:v>0.50000000000000011</c:v>
                </c:pt>
                <c:pt idx="44" formatCode="General">
                  <c:v>0.50000000000000011</c:v>
                </c:pt>
                <c:pt idx="45" formatCode="General">
                  <c:v>0.50000000000000011</c:v>
                </c:pt>
                <c:pt idx="46" formatCode="General">
                  <c:v>0.49999999999999983</c:v>
                </c:pt>
                <c:pt idx="47" formatCode="General">
                  <c:v>0.50000000000000011</c:v>
                </c:pt>
                <c:pt idx="48" formatCode="General">
                  <c:v>0.49999999999999983</c:v>
                </c:pt>
                <c:pt idx="49" formatCode="General">
                  <c:v>0.50000000000000011</c:v>
                </c:pt>
                <c:pt idx="50" formatCode="General">
                  <c:v>0.49999999999999983</c:v>
                </c:pt>
                <c:pt idx="51" formatCode="General">
                  <c:v>0.49999999999999978</c:v>
                </c:pt>
                <c:pt idx="52" formatCode="General">
                  <c:v>0.49999999999999983</c:v>
                </c:pt>
                <c:pt idx="53" formatCode="General">
                  <c:v>0.49999999999999978</c:v>
                </c:pt>
                <c:pt idx="54" formatCode="General">
                  <c:v>0.49999999999999989</c:v>
                </c:pt>
                <c:pt idx="55" formatCode="General">
                  <c:v>0.49999999999999978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767040"/>
        <c:axId val="163768960"/>
      </c:scatterChart>
      <c:valAx>
        <c:axId val="163767040"/>
        <c:scaling>
          <c:orientation val="minMax"/>
          <c:max val="0.44000000000000006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β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5073002782079252"/>
              <c:y val="0.944980257779393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3768960"/>
        <c:crosses val="autoZero"/>
        <c:crossBetween val="midCat"/>
        <c:majorUnit val="0.2"/>
      </c:valAx>
      <c:valAx>
        <c:axId val="163768960"/>
        <c:scaling>
          <c:orientation val="minMax"/>
          <c:max val="1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α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9478326156520752E-2"/>
              <c:y val="1.5369931060368363E-2"/>
            </c:manualLayout>
          </c:layout>
          <c:overlay val="0"/>
        </c:title>
        <c:numFmt formatCode="0.0" sourceLinked="1"/>
        <c:majorTickMark val="in"/>
        <c:minorTickMark val="none"/>
        <c:tickLblPos val="low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3767040"/>
        <c:crosses val="autoZero"/>
        <c:crossBetween val="midCat"/>
        <c:majorUnit val="0.2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0759609897248"/>
          <c:y val="9.8407829774922323E-2"/>
          <c:w val="0.79868869404851517"/>
          <c:h val="0.7818847018138561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'risk neutralr=0.8'!$O$1</c:f>
              <c:strCache>
                <c:ptCount val="1"/>
                <c:pt idx="0">
                  <c:v>Valuation (r=1)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'risk neutralr=0.8'!$L$2:$L$57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neutralr=0.8'!$O$2:$O$57</c:f>
              <c:numCache>
                <c:formatCode>0.0</c:formatCode>
                <c:ptCount val="56"/>
                <c:pt idx="0">
                  <c:v>23.227272727272723</c:v>
                </c:pt>
                <c:pt idx="1">
                  <c:v>5.045454545454545</c:v>
                </c:pt>
                <c:pt idx="2">
                  <c:v>2.772727272727272</c:v>
                </c:pt>
                <c:pt idx="3">
                  <c:v>2.0151515151515151</c:v>
                </c:pt>
                <c:pt idx="4">
                  <c:v>1.636363636363636</c:v>
                </c:pt>
                <c:pt idx="5">
                  <c:v>1.4090909090909087</c:v>
                </c:pt>
                <c:pt idx="6">
                  <c:v>1.2575757575757578</c:v>
                </c:pt>
                <c:pt idx="7">
                  <c:v>1.1493506493506496</c:v>
                </c:pt>
                <c:pt idx="8">
                  <c:v>1.0681818181818183</c:v>
                </c:pt>
                <c:pt idx="9">
                  <c:v>1.005050505050505</c:v>
                </c:pt>
                <c:pt idx="10">
                  <c:v>0.95454545454545447</c:v>
                </c:pt>
                <c:pt idx="11">
                  <c:v>0.91322314049586772</c:v>
                </c:pt>
                <c:pt idx="12">
                  <c:v>0.8787878787878789</c:v>
                </c:pt>
                <c:pt idx="13">
                  <c:v>0.84965034965034969</c:v>
                </c:pt>
                <c:pt idx="14">
                  <c:v>0.82467532467532478</c:v>
                </c:pt>
                <c:pt idx="15">
                  <c:v>0.80303030303030298</c:v>
                </c:pt>
                <c:pt idx="16">
                  <c:v>0.78409090909090906</c:v>
                </c:pt>
                <c:pt idx="17">
                  <c:v>0.7673796791443851</c:v>
                </c:pt>
                <c:pt idx="18">
                  <c:v>0.7525252525252526</c:v>
                </c:pt>
                <c:pt idx="19">
                  <c:v>0.73923444976076558</c:v>
                </c:pt>
                <c:pt idx="20">
                  <c:v>0.72727272727272729</c:v>
                </c:pt>
                <c:pt idx="21">
                  <c:v>0.71645021645021645</c:v>
                </c:pt>
                <c:pt idx="22">
                  <c:v>0.70661157024793386</c:v>
                </c:pt>
                <c:pt idx="23">
                  <c:v>0.6976284584980238</c:v>
                </c:pt>
                <c:pt idx="24">
                  <c:v>0.68939393939393945</c:v>
                </c:pt>
                <c:pt idx="25">
                  <c:v>0.68181818181818188</c:v>
                </c:pt>
                <c:pt idx="26">
                  <c:v>0.67482517482517479</c:v>
                </c:pt>
                <c:pt idx="27">
                  <c:v>0.66835016835016836</c:v>
                </c:pt>
                <c:pt idx="28">
                  <c:v>0.66233766233766234</c:v>
                </c:pt>
                <c:pt idx="29">
                  <c:v>0.65673981191222575</c:v>
                </c:pt>
                <c:pt idx="30">
                  <c:v>0.65151515151515149</c:v>
                </c:pt>
                <c:pt idx="31">
                  <c:v>0.64662756598240467</c:v>
                </c:pt>
                <c:pt idx="32">
                  <c:v>0.64204545454545447</c:v>
                </c:pt>
                <c:pt idx="33">
                  <c:v>0.63774104683195587</c:v>
                </c:pt>
                <c:pt idx="34">
                  <c:v>0.63368983957219249</c:v>
                </c:pt>
                <c:pt idx="35">
                  <c:v>0.6298701298701298</c:v>
                </c:pt>
                <c:pt idx="36">
                  <c:v>0.6262626262626263</c:v>
                </c:pt>
                <c:pt idx="37">
                  <c:v>0.62285012285012276</c:v>
                </c:pt>
                <c:pt idx="38">
                  <c:v>0.61961722488038273</c:v>
                </c:pt>
                <c:pt idx="39">
                  <c:v>0.61655011655011649</c:v>
                </c:pt>
                <c:pt idx="40">
                  <c:v>0.61363636363636365</c:v>
                </c:pt>
                <c:pt idx="41">
                  <c:v>0.61086474501108645</c:v>
                </c:pt>
                <c:pt idx="42">
                  <c:v>0.60822510822510822</c:v>
                </c:pt>
                <c:pt idx="43">
                  <c:v>0.60570824524312894</c:v>
                </c:pt>
                <c:pt idx="44">
                  <c:v>0.60330578512396693</c:v>
                </c:pt>
                <c:pt idx="45">
                  <c:v>0.60101010101010099</c:v>
                </c:pt>
                <c:pt idx="46">
                  <c:v>0.59881422924901195</c:v>
                </c:pt>
                <c:pt idx="47">
                  <c:v>0.59671179883945846</c:v>
                </c:pt>
                <c:pt idx="48">
                  <c:v>0.59469696969696983</c:v>
                </c:pt>
                <c:pt idx="49">
                  <c:v>0.59276437847866414</c:v>
                </c:pt>
                <c:pt idx="50">
                  <c:v>0.59090909090909105</c:v>
                </c:pt>
                <c:pt idx="51">
                  <c:v>0.58912655971479488</c:v>
                </c:pt>
                <c:pt idx="52">
                  <c:v>0.58741258741258751</c:v>
                </c:pt>
                <c:pt idx="53">
                  <c:v>0.58576329331046306</c:v>
                </c:pt>
                <c:pt idx="54">
                  <c:v>0.58417508417508424</c:v>
                </c:pt>
                <c:pt idx="55">
                  <c:v>0.5826446280991735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'risk neutralr=0.8'!$N$1</c:f>
              <c:strCache>
                <c:ptCount val="1"/>
                <c:pt idx="0">
                  <c:v>Choice (r=1)</c:v>
                </c:pt>
              </c:strCache>
            </c:strRef>
          </c:tx>
          <c:spPr>
            <a:ln w="38100">
              <a:solidFill>
                <a:schemeClr val="tx1">
                  <a:alpha val="51000"/>
                </a:schemeClr>
              </a:solidFill>
            </a:ln>
          </c:spPr>
          <c:marker>
            <c:symbol val="none"/>
          </c:marker>
          <c:xVal>
            <c:numRef>
              <c:f>'risk neutralr=0.8'!$L$2:$L$57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neutralr=0.8'!$N$2:$N$57</c:f>
              <c:numCache>
                <c:formatCode>0.0</c:formatCode>
                <c:ptCount val="56"/>
                <c:pt idx="0" formatCode="General">
                  <c:v>-22.227272727272755</c:v>
                </c:pt>
                <c:pt idx="1">
                  <c:v>-4.0454545454545441</c:v>
                </c:pt>
                <c:pt idx="2">
                  <c:v>-1.7727272727272718</c:v>
                </c:pt>
                <c:pt idx="3">
                  <c:v>-1.0151515151515156</c:v>
                </c:pt>
                <c:pt idx="4">
                  <c:v>-0.63636363636363635</c:v>
                </c:pt>
                <c:pt idx="5">
                  <c:v>-0.4090909090909095</c:v>
                </c:pt>
                <c:pt idx="6" formatCode="General">
                  <c:v>-0.2575757575757579</c:v>
                </c:pt>
                <c:pt idx="7" formatCode="General">
                  <c:v>-0.14935064935064954</c:v>
                </c:pt>
                <c:pt idx="8" formatCode="General">
                  <c:v>-6.8181818181818246E-2</c:v>
                </c:pt>
                <c:pt idx="9" formatCode="General">
                  <c:v>-5.0505050505050553E-3</c:v>
                </c:pt>
                <c:pt idx="10" formatCode="General">
                  <c:v>4.5454545454545497E-2</c:v>
                </c:pt>
                <c:pt idx="11" formatCode="General">
                  <c:v>8.6776859504132317E-2</c:v>
                </c:pt>
                <c:pt idx="12" formatCode="General">
                  <c:v>0.12121212121212094</c:v>
                </c:pt>
                <c:pt idx="13" formatCode="General">
                  <c:v>0.15034965034965014</c:v>
                </c:pt>
                <c:pt idx="14" formatCode="General">
                  <c:v>0.17532467532467483</c:v>
                </c:pt>
                <c:pt idx="15" formatCode="General">
                  <c:v>0.19696969696969682</c:v>
                </c:pt>
                <c:pt idx="16" formatCode="General">
                  <c:v>0.2159090909090908</c:v>
                </c:pt>
                <c:pt idx="17" formatCode="General">
                  <c:v>0.23262032085561463</c:v>
                </c:pt>
                <c:pt idx="18" formatCode="General">
                  <c:v>0.24747474747474715</c:v>
                </c:pt>
                <c:pt idx="19" formatCode="General">
                  <c:v>0.26076555023923448</c:v>
                </c:pt>
                <c:pt idx="20" formatCode="General">
                  <c:v>0.27272727272727276</c:v>
                </c:pt>
                <c:pt idx="21" formatCode="General">
                  <c:v>0.28354978354978361</c:v>
                </c:pt>
                <c:pt idx="22" formatCode="General">
                  <c:v>0.29338842975206614</c:v>
                </c:pt>
                <c:pt idx="23" formatCode="General">
                  <c:v>0.30237154150197626</c:v>
                </c:pt>
                <c:pt idx="24" formatCode="General">
                  <c:v>0.31060606060606055</c:v>
                </c:pt>
                <c:pt idx="25" formatCode="General">
                  <c:v>0.31818181818181818</c:v>
                </c:pt>
                <c:pt idx="26" formatCode="General">
                  <c:v>0.32517482517482516</c:v>
                </c:pt>
                <c:pt idx="27" formatCode="General">
                  <c:v>0.33164983164983164</c:v>
                </c:pt>
                <c:pt idx="28" formatCode="General">
                  <c:v>0.33766233766233755</c:v>
                </c:pt>
                <c:pt idx="29" formatCode="General">
                  <c:v>0.3432601880877742</c:v>
                </c:pt>
                <c:pt idx="30" formatCode="General">
                  <c:v>0.34848484848484851</c:v>
                </c:pt>
                <c:pt idx="31" formatCode="General">
                  <c:v>0.35337243401759533</c:v>
                </c:pt>
                <c:pt idx="32" formatCode="General">
                  <c:v>0.35795454545454547</c:v>
                </c:pt>
                <c:pt idx="33" formatCode="General">
                  <c:v>0.36225895316804402</c:v>
                </c:pt>
                <c:pt idx="34" formatCode="General">
                  <c:v>0.3663101604278074</c:v>
                </c:pt>
                <c:pt idx="35" formatCode="General">
                  <c:v>0.37012987012987009</c:v>
                </c:pt>
                <c:pt idx="36" formatCode="General">
                  <c:v>0.3737373737373737</c:v>
                </c:pt>
                <c:pt idx="37" formatCode="General">
                  <c:v>0.37714987714987708</c:v>
                </c:pt>
                <c:pt idx="38" formatCode="General">
                  <c:v>0.38038277511961721</c:v>
                </c:pt>
                <c:pt idx="39" formatCode="General">
                  <c:v>0.38344988344988346</c:v>
                </c:pt>
                <c:pt idx="40" formatCode="General">
                  <c:v>0.38636363636363635</c:v>
                </c:pt>
                <c:pt idx="41" formatCode="General">
                  <c:v>0.38913525498891349</c:v>
                </c:pt>
                <c:pt idx="42" formatCode="General">
                  <c:v>0.39177489177489178</c:v>
                </c:pt>
                <c:pt idx="43" formatCode="General">
                  <c:v>0.394291754756871</c:v>
                </c:pt>
                <c:pt idx="44" formatCode="General">
                  <c:v>0.39669421487603307</c:v>
                </c:pt>
                <c:pt idx="45" formatCode="General">
                  <c:v>0.39898989898989901</c:v>
                </c:pt>
                <c:pt idx="46" formatCode="General">
                  <c:v>0.40118577075098799</c:v>
                </c:pt>
                <c:pt idx="47" formatCode="General">
                  <c:v>0.40328820116054159</c:v>
                </c:pt>
                <c:pt idx="48" formatCode="General">
                  <c:v>0.40530303030303017</c:v>
                </c:pt>
                <c:pt idx="49" formatCode="General">
                  <c:v>0.4072356215213358</c:v>
                </c:pt>
                <c:pt idx="50" formatCode="General">
                  <c:v>0.40909090909090901</c:v>
                </c:pt>
                <c:pt idx="51" formatCode="General">
                  <c:v>0.41087344028520478</c:v>
                </c:pt>
                <c:pt idx="52" formatCode="General">
                  <c:v>0.41258741258741249</c:v>
                </c:pt>
                <c:pt idx="53" formatCode="General">
                  <c:v>0.41423670668953672</c:v>
                </c:pt>
                <c:pt idx="54" formatCode="General">
                  <c:v>0.41582491582491571</c:v>
                </c:pt>
                <c:pt idx="55" formatCode="General">
                  <c:v>0.41735537190082628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702272"/>
        <c:axId val="163704192"/>
      </c:scatterChart>
      <c:valAx>
        <c:axId val="163702272"/>
        <c:scaling>
          <c:orientation val="minMax"/>
          <c:max val="0.44000000000000006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β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5073002782079252"/>
              <c:y val="0.944980257779393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3704192"/>
        <c:crosses val="autoZero"/>
        <c:crossBetween val="midCat"/>
        <c:majorUnit val="0.2"/>
      </c:valAx>
      <c:valAx>
        <c:axId val="163704192"/>
        <c:scaling>
          <c:orientation val="minMax"/>
          <c:max val="1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α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9478326156520752E-2"/>
              <c:y val="1.5369931060368363E-2"/>
            </c:manualLayout>
          </c:layout>
          <c:overlay val="0"/>
        </c:title>
        <c:numFmt formatCode="0.0" sourceLinked="1"/>
        <c:majorTickMark val="in"/>
        <c:minorTickMark val="none"/>
        <c:tickLblPos val="low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3702272"/>
        <c:crosses val="autoZero"/>
        <c:crossBetween val="midCat"/>
        <c:majorUnit val="0.2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'PCT simulator'!$W$34</c:f>
              <c:strCache>
                <c:ptCount val="1"/>
                <c:pt idx="0">
                  <c:v>p-β(p,0)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simulator'!$W$35:$W$135</c:f>
              <c:numCache>
                <c:formatCode>0.000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'PCT simulator'!$X$34</c:f>
              <c:strCache>
                <c:ptCount val="1"/>
                <c:pt idx="0">
                  <c:v>p-β(p,0.05)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simulator'!$X$35:$X$135</c:f>
              <c:numCache>
                <c:formatCode>0.000</c:formatCode>
                <c:ptCount val="101"/>
                <c:pt idx="0">
                  <c:v>0</c:v>
                </c:pt>
                <c:pt idx="1">
                  <c:v>9.5500000000000002E-2</c:v>
                </c:pt>
                <c:pt idx="2">
                  <c:v>0.192</c:v>
                </c:pt>
                <c:pt idx="3">
                  <c:v>0.28949999999999998</c:v>
                </c:pt>
                <c:pt idx="4">
                  <c:v>0.38800000000000001</c:v>
                </c:pt>
                <c:pt idx="5">
                  <c:v>0.48749999999999999</c:v>
                </c:pt>
                <c:pt idx="6">
                  <c:v>0.58799999999999997</c:v>
                </c:pt>
                <c:pt idx="7">
                  <c:v>0.6895</c:v>
                </c:pt>
                <c:pt idx="8">
                  <c:v>0.79200000000000004</c:v>
                </c:pt>
                <c:pt idx="9">
                  <c:v>0.89550000000000007</c:v>
                </c:pt>
                <c:pt idx="10">
                  <c:v>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'PCT simulator'!$Y$34</c:f>
              <c:strCache>
                <c:ptCount val="1"/>
                <c:pt idx="0">
                  <c:v>p-β(p,0.1)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simulator'!$Y$35:$Y$135</c:f>
              <c:numCache>
                <c:formatCode>0.000</c:formatCode>
                <c:ptCount val="101"/>
                <c:pt idx="0">
                  <c:v>0</c:v>
                </c:pt>
                <c:pt idx="1">
                  <c:v>9.0999999999999998E-2</c:v>
                </c:pt>
                <c:pt idx="2">
                  <c:v>0.184</c:v>
                </c:pt>
                <c:pt idx="3">
                  <c:v>0.27899999999999997</c:v>
                </c:pt>
                <c:pt idx="4">
                  <c:v>0.376</c:v>
                </c:pt>
                <c:pt idx="5">
                  <c:v>0.47499999999999998</c:v>
                </c:pt>
                <c:pt idx="6">
                  <c:v>0.57599999999999996</c:v>
                </c:pt>
                <c:pt idx="7">
                  <c:v>0.67899999999999994</c:v>
                </c:pt>
                <c:pt idx="8">
                  <c:v>0.78400000000000003</c:v>
                </c:pt>
                <c:pt idx="9">
                  <c:v>0.89100000000000001</c:v>
                </c:pt>
                <c:pt idx="10">
                  <c:v>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'PCT simulator'!$Z$34</c:f>
              <c:strCache>
                <c:ptCount val="1"/>
                <c:pt idx="0">
                  <c:v>p-β(p,0.15)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simulator'!$Z$35:$Z$135</c:f>
              <c:numCache>
                <c:formatCode>0.000</c:formatCode>
                <c:ptCount val="101"/>
                <c:pt idx="0">
                  <c:v>0</c:v>
                </c:pt>
                <c:pt idx="1">
                  <c:v>8.6500000000000007E-2</c:v>
                </c:pt>
                <c:pt idx="2">
                  <c:v>0.17600000000000002</c:v>
                </c:pt>
                <c:pt idx="3">
                  <c:v>0.26849999999999996</c:v>
                </c:pt>
                <c:pt idx="4">
                  <c:v>0.36400000000000005</c:v>
                </c:pt>
                <c:pt idx="5">
                  <c:v>0.46250000000000002</c:v>
                </c:pt>
                <c:pt idx="6">
                  <c:v>0.56399999999999995</c:v>
                </c:pt>
                <c:pt idx="7">
                  <c:v>0.66849999999999998</c:v>
                </c:pt>
                <c:pt idx="8">
                  <c:v>0.77600000000000002</c:v>
                </c:pt>
                <c:pt idx="9">
                  <c:v>0.88650000000000007</c:v>
                </c:pt>
                <c:pt idx="10">
                  <c:v>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'PCT simulator'!$AA$34</c:f>
              <c:strCache>
                <c:ptCount val="1"/>
                <c:pt idx="0">
                  <c:v>p-β(p,0.2)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simulator'!$AA$35:$AA$135</c:f>
              <c:numCache>
                <c:formatCode>0.000</c:formatCode>
                <c:ptCount val="101"/>
                <c:pt idx="0">
                  <c:v>0</c:v>
                </c:pt>
                <c:pt idx="1">
                  <c:v>8.2000000000000003E-2</c:v>
                </c:pt>
                <c:pt idx="2">
                  <c:v>0.16800000000000001</c:v>
                </c:pt>
                <c:pt idx="3">
                  <c:v>0.25800000000000001</c:v>
                </c:pt>
                <c:pt idx="4">
                  <c:v>0.35200000000000004</c:v>
                </c:pt>
                <c:pt idx="5">
                  <c:v>0.45</c:v>
                </c:pt>
                <c:pt idx="6">
                  <c:v>0.55199999999999994</c:v>
                </c:pt>
                <c:pt idx="7">
                  <c:v>0.65799999999999992</c:v>
                </c:pt>
                <c:pt idx="8">
                  <c:v>0.76800000000000002</c:v>
                </c:pt>
                <c:pt idx="9">
                  <c:v>0.88200000000000001</c:v>
                </c:pt>
                <c:pt idx="10">
                  <c:v>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'PCT simulator'!$AB$34</c:f>
              <c:strCache>
                <c:ptCount val="1"/>
                <c:pt idx="0">
                  <c:v>p-β(p,0.25)</c:v>
                </c:pt>
              </c:strCache>
            </c:strRef>
          </c:tx>
          <c:marker>
            <c:symbol val="none"/>
          </c:marker>
          <c:xVal>
            <c:numRef>
              <c:f>'PCT simulator'!$A$35:$A$45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simulator'!$AB$35:$AB$45</c:f>
              <c:numCache>
                <c:formatCode>0.000</c:formatCode>
                <c:ptCount val="11"/>
                <c:pt idx="0">
                  <c:v>0</c:v>
                </c:pt>
                <c:pt idx="1">
                  <c:v>7.7500000000000013E-2</c:v>
                </c:pt>
                <c:pt idx="2">
                  <c:v>0.16</c:v>
                </c:pt>
                <c:pt idx="3">
                  <c:v>0.2475</c:v>
                </c:pt>
                <c:pt idx="4">
                  <c:v>0.34</c:v>
                </c:pt>
                <c:pt idx="5">
                  <c:v>0.4375</c:v>
                </c:pt>
                <c:pt idx="6">
                  <c:v>0.54</c:v>
                </c:pt>
                <c:pt idx="7">
                  <c:v>0.64749999999999996</c:v>
                </c:pt>
                <c:pt idx="8">
                  <c:v>0.76</c:v>
                </c:pt>
                <c:pt idx="9">
                  <c:v>0.87750000000000006</c:v>
                </c:pt>
                <c:pt idx="10">
                  <c:v>1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'PCT simulator'!$AC$34</c:f>
              <c:strCache>
                <c:ptCount val="1"/>
                <c:pt idx="0">
                  <c:v>p-β(p,0.3)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simulator'!$AC$35:$AC$135</c:f>
              <c:numCache>
                <c:formatCode>0.000</c:formatCode>
                <c:ptCount val="101"/>
                <c:pt idx="0">
                  <c:v>0</c:v>
                </c:pt>
                <c:pt idx="1">
                  <c:v>7.3000000000000009E-2</c:v>
                </c:pt>
                <c:pt idx="2">
                  <c:v>0.15200000000000002</c:v>
                </c:pt>
                <c:pt idx="3">
                  <c:v>0.23699999999999999</c:v>
                </c:pt>
                <c:pt idx="4">
                  <c:v>0.32800000000000007</c:v>
                </c:pt>
                <c:pt idx="5">
                  <c:v>0.42499999999999999</c:v>
                </c:pt>
                <c:pt idx="6">
                  <c:v>0.52800000000000002</c:v>
                </c:pt>
                <c:pt idx="7">
                  <c:v>0.6369999999999999</c:v>
                </c:pt>
                <c:pt idx="8">
                  <c:v>0.75200000000000011</c:v>
                </c:pt>
                <c:pt idx="9">
                  <c:v>0.873</c:v>
                </c:pt>
                <c:pt idx="10">
                  <c:v>1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'PCT simulator'!$AD$34</c:f>
              <c:strCache>
                <c:ptCount val="1"/>
                <c:pt idx="0">
                  <c:v>p-β(p,0.35)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simulator'!$AD$35:$AD$135</c:f>
              <c:numCache>
                <c:formatCode>0.000</c:formatCode>
                <c:ptCount val="101"/>
                <c:pt idx="0">
                  <c:v>0</c:v>
                </c:pt>
                <c:pt idx="1">
                  <c:v>6.8500000000000005E-2</c:v>
                </c:pt>
                <c:pt idx="2">
                  <c:v>0.14400000000000002</c:v>
                </c:pt>
                <c:pt idx="3">
                  <c:v>0.22649999999999998</c:v>
                </c:pt>
                <c:pt idx="4">
                  <c:v>0.31600000000000006</c:v>
                </c:pt>
                <c:pt idx="5">
                  <c:v>0.41249999999999998</c:v>
                </c:pt>
                <c:pt idx="6">
                  <c:v>0.51600000000000001</c:v>
                </c:pt>
                <c:pt idx="7">
                  <c:v>0.62649999999999995</c:v>
                </c:pt>
                <c:pt idx="8">
                  <c:v>0.74400000000000011</c:v>
                </c:pt>
                <c:pt idx="9">
                  <c:v>0.86850000000000005</c:v>
                </c:pt>
                <c:pt idx="10">
                  <c:v>1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'PCT simulator'!$AE$34</c:f>
              <c:strCache>
                <c:ptCount val="1"/>
                <c:pt idx="0">
                  <c:v>p-β(p,0.4)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simulator'!$AE$35:$AE$135</c:f>
              <c:numCache>
                <c:formatCode>0.000</c:formatCode>
                <c:ptCount val="101"/>
                <c:pt idx="0">
                  <c:v>0</c:v>
                </c:pt>
                <c:pt idx="1">
                  <c:v>6.4000000000000001E-2</c:v>
                </c:pt>
                <c:pt idx="2">
                  <c:v>0.13600000000000001</c:v>
                </c:pt>
                <c:pt idx="3">
                  <c:v>0.216</c:v>
                </c:pt>
                <c:pt idx="4">
                  <c:v>0.30399999999999999</c:v>
                </c:pt>
                <c:pt idx="5">
                  <c:v>0.4</c:v>
                </c:pt>
                <c:pt idx="6">
                  <c:v>0.504</c:v>
                </c:pt>
                <c:pt idx="7">
                  <c:v>0.61599999999999999</c:v>
                </c:pt>
                <c:pt idx="8">
                  <c:v>0.73599999999999999</c:v>
                </c:pt>
                <c:pt idx="9">
                  <c:v>0.8640000000000001</c:v>
                </c:pt>
                <c:pt idx="10">
                  <c:v>1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'PCT simulator'!$AF$34</c:f>
              <c:strCache>
                <c:ptCount val="1"/>
                <c:pt idx="0">
                  <c:v>p-β(p,0.45)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simulator'!$AF$35:$AF$135</c:f>
              <c:numCache>
                <c:formatCode>0.000</c:formatCode>
                <c:ptCount val="101"/>
                <c:pt idx="0">
                  <c:v>0</c:v>
                </c:pt>
                <c:pt idx="1">
                  <c:v>5.9500000000000004E-2</c:v>
                </c:pt>
                <c:pt idx="2">
                  <c:v>0.128</c:v>
                </c:pt>
                <c:pt idx="3">
                  <c:v>0.20549999999999999</c:v>
                </c:pt>
                <c:pt idx="4">
                  <c:v>0.29200000000000004</c:v>
                </c:pt>
                <c:pt idx="5">
                  <c:v>0.38750000000000001</c:v>
                </c:pt>
                <c:pt idx="6">
                  <c:v>0.49199999999999999</c:v>
                </c:pt>
                <c:pt idx="7">
                  <c:v>0.60549999999999993</c:v>
                </c:pt>
                <c:pt idx="8">
                  <c:v>0.72800000000000009</c:v>
                </c:pt>
                <c:pt idx="9">
                  <c:v>0.85950000000000004</c:v>
                </c:pt>
                <c:pt idx="10">
                  <c:v>1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'PCT simulator'!$AG$34</c:f>
              <c:strCache>
                <c:ptCount val="1"/>
                <c:pt idx="0">
                  <c:v>p-β(p,0.5)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simulator'!$AG$35:$AG$135</c:f>
              <c:numCache>
                <c:formatCode>0.000</c:formatCode>
                <c:ptCount val="101"/>
                <c:pt idx="0">
                  <c:v>0</c:v>
                </c:pt>
                <c:pt idx="1">
                  <c:v>5.5000000000000007E-2</c:v>
                </c:pt>
                <c:pt idx="2">
                  <c:v>0.12000000000000001</c:v>
                </c:pt>
                <c:pt idx="3">
                  <c:v>0.19500000000000001</c:v>
                </c:pt>
                <c:pt idx="4">
                  <c:v>0.28000000000000003</c:v>
                </c:pt>
                <c:pt idx="5">
                  <c:v>0.375</c:v>
                </c:pt>
                <c:pt idx="6">
                  <c:v>0.48</c:v>
                </c:pt>
                <c:pt idx="7">
                  <c:v>0.59499999999999997</c:v>
                </c:pt>
                <c:pt idx="8">
                  <c:v>0.72000000000000008</c:v>
                </c:pt>
                <c:pt idx="9">
                  <c:v>0.85499999999999998</c:v>
                </c:pt>
                <c:pt idx="10">
                  <c:v>1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'PCT simulator'!$AH$34</c:f>
              <c:strCache>
                <c:ptCount val="1"/>
                <c:pt idx="0">
                  <c:v>p-β(p,0.55)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simulator'!$AH$35:$AH$135</c:f>
              <c:numCache>
                <c:formatCode>0.000</c:formatCode>
                <c:ptCount val="101"/>
                <c:pt idx="0">
                  <c:v>0</c:v>
                </c:pt>
                <c:pt idx="1">
                  <c:v>5.0500000000000003E-2</c:v>
                </c:pt>
                <c:pt idx="2">
                  <c:v>0.112</c:v>
                </c:pt>
                <c:pt idx="3">
                  <c:v>0.1845</c:v>
                </c:pt>
                <c:pt idx="4">
                  <c:v>0.26800000000000002</c:v>
                </c:pt>
                <c:pt idx="5">
                  <c:v>0.36249999999999999</c:v>
                </c:pt>
                <c:pt idx="6">
                  <c:v>0.46799999999999997</c:v>
                </c:pt>
                <c:pt idx="7">
                  <c:v>0.58449999999999991</c:v>
                </c:pt>
                <c:pt idx="8">
                  <c:v>0.71200000000000008</c:v>
                </c:pt>
                <c:pt idx="9">
                  <c:v>0.85050000000000003</c:v>
                </c:pt>
                <c:pt idx="10">
                  <c:v>1</c:v>
                </c:pt>
              </c:numCache>
            </c:numRef>
          </c:yVal>
          <c:smooth val="1"/>
        </c:ser>
        <c:ser>
          <c:idx val="12"/>
          <c:order val="12"/>
          <c:tx>
            <c:strRef>
              <c:f>'PCT simulator'!$AI$34</c:f>
              <c:strCache>
                <c:ptCount val="1"/>
                <c:pt idx="0">
                  <c:v>p-β(p,0.6)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simulator'!$AI$35:$AI$135</c:f>
              <c:numCache>
                <c:formatCode>0.000</c:formatCode>
                <c:ptCount val="101"/>
                <c:pt idx="0">
                  <c:v>0</c:v>
                </c:pt>
                <c:pt idx="1">
                  <c:v>4.6000000000000006E-2</c:v>
                </c:pt>
                <c:pt idx="2">
                  <c:v>0.10400000000000002</c:v>
                </c:pt>
                <c:pt idx="3">
                  <c:v>0.17399999999999999</c:v>
                </c:pt>
                <c:pt idx="4">
                  <c:v>0.25600000000000006</c:v>
                </c:pt>
                <c:pt idx="5">
                  <c:v>0.35</c:v>
                </c:pt>
                <c:pt idx="6">
                  <c:v>0.45599999999999996</c:v>
                </c:pt>
                <c:pt idx="7">
                  <c:v>0.57399999999999984</c:v>
                </c:pt>
                <c:pt idx="8">
                  <c:v>0.70400000000000018</c:v>
                </c:pt>
                <c:pt idx="9">
                  <c:v>0.84599999999999997</c:v>
                </c:pt>
                <c:pt idx="10">
                  <c:v>1</c:v>
                </c:pt>
              </c:numCache>
            </c:numRef>
          </c:yVal>
          <c:smooth val="1"/>
        </c:ser>
        <c:ser>
          <c:idx val="13"/>
          <c:order val="13"/>
          <c:tx>
            <c:strRef>
              <c:f>'PCT simulator'!$AJ$34</c:f>
              <c:strCache>
                <c:ptCount val="1"/>
                <c:pt idx="0">
                  <c:v>p-β(p,0.65)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simulator'!$AJ$35:$AJ$135</c:f>
              <c:numCache>
                <c:formatCode>0.000</c:formatCode>
                <c:ptCount val="101"/>
                <c:pt idx="0">
                  <c:v>0</c:v>
                </c:pt>
                <c:pt idx="1">
                  <c:v>4.1500000000000002E-2</c:v>
                </c:pt>
                <c:pt idx="2">
                  <c:v>9.6000000000000016E-2</c:v>
                </c:pt>
                <c:pt idx="3">
                  <c:v>0.16349999999999998</c:v>
                </c:pt>
                <c:pt idx="4">
                  <c:v>0.24400000000000005</c:v>
                </c:pt>
                <c:pt idx="5">
                  <c:v>0.33750000000000002</c:v>
                </c:pt>
                <c:pt idx="6">
                  <c:v>0.44399999999999995</c:v>
                </c:pt>
                <c:pt idx="7">
                  <c:v>0.56349999999999989</c:v>
                </c:pt>
                <c:pt idx="8">
                  <c:v>0.69600000000000017</c:v>
                </c:pt>
                <c:pt idx="9">
                  <c:v>0.84150000000000003</c:v>
                </c:pt>
                <c:pt idx="10">
                  <c:v>1</c:v>
                </c:pt>
              </c:numCache>
            </c:numRef>
          </c:yVal>
          <c:smooth val="1"/>
        </c:ser>
        <c:ser>
          <c:idx val="14"/>
          <c:order val="14"/>
          <c:tx>
            <c:strRef>
              <c:f>'PCT simulator'!$AK$34</c:f>
              <c:strCache>
                <c:ptCount val="1"/>
                <c:pt idx="0">
                  <c:v>p-β(p,0.7)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simulator'!$AK$35:$AK$135</c:f>
              <c:numCache>
                <c:formatCode>0.000</c:formatCode>
                <c:ptCount val="101"/>
                <c:pt idx="0">
                  <c:v>0</c:v>
                </c:pt>
                <c:pt idx="1">
                  <c:v>3.7000000000000019E-2</c:v>
                </c:pt>
                <c:pt idx="2">
                  <c:v>8.8000000000000023E-2</c:v>
                </c:pt>
                <c:pt idx="3">
                  <c:v>0.153</c:v>
                </c:pt>
                <c:pt idx="4">
                  <c:v>0.23200000000000007</c:v>
                </c:pt>
                <c:pt idx="5">
                  <c:v>0.32500000000000001</c:v>
                </c:pt>
                <c:pt idx="6">
                  <c:v>0.432</c:v>
                </c:pt>
                <c:pt idx="7">
                  <c:v>0.55299999999999994</c:v>
                </c:pt>
                <c:pt idx="8">
                  <c:v>0.68800000000000017</c:v>
                </c:pt>
                <c:pt idx="9">
                  <c:v>0.83699999999999997</c:v>
                </c:pt>
                <c:pt idx="10">
                  <c:v>1</c:v>
                </c:pt>
              </c:numCache>
            </c:numRef>
          </c:yVal>
          <c:smooth val="1"/>
        </c:ser>
        <c:ser>
          <c:idx val="15"/>
          <c:order val="15"/>
          <c:tx>
            <c:strRef>
              <c:f>'PCT simulator'!$AL$34</c:f>
              <c:strCache>
                <c:ptCount val="1"/>
                <c:pt idx="0">
                  <c:v>p-β(p,0.75)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simulator'!$AL$35:$AL$135</c:f>
              <c:numCache>
                <c:formatCode>0.000</c:formatCode>
                <c:ptCount val="101"/>
                <c:pt idx="0">
                  <c:v>0</c:v>
                </c:pt>
                <c:pt idx="1">
                  <c:v>3.2500000000000001E-2</c:v>
                </c:pt>
                <c:pt idx="2">
                  <c:v>7.9999999999999988E-2</c:v>
                </c:pt>
                <c:pt idx="3">
                  <c:v>0.14250000000000002</c:v>
                </c:pt>
                <c:pt idx="4">
                  <c:v>0.22</c:v>
                </c:pt>
                <c:pt idx="5">
                  <c:v>0.3125</c:v>
                </c:pt>
                <c:pt idx="6">
                  <c:v>0.42000000000000004</c:v>
                </c:pt>
                <c:pt idx="7">
                  <c:v>0.54249999999999998</c:v>
                </c:pt>
                <c:pt idx="8">
                  <c:v>0.68</c:v>
                </c:pt>
                <c:pt idx="9">
                  <c:v>0.83250000000000002</c:v>
                </c:pt>
                <c:pt idx="10">
                  <c:v>1</c:v>
                </c:pt>
              </c:numCache>
            </c:numRef>
          </c:yVal>
          <c:smooth val="1"/>
        </c:ser>
        <c:ser>
          <c:idx val="16"/>
          <c:order val="16"/>
          <c:tx>
            <c:strRef>
              <c:f>'PCT simulator'!$AM$34</c:f>
              <c:strCache>
                <c:ptCount val="1"/>
                <c:pt idx="0">
                  <c:v>p-β(p,0.8)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simulator'!$AM$35:$AM$135</c:f>
              <c:numCache>
                <c:formatCode>0.000</c:formatCode>
                <c:ptCount val="101"/>
                <c:pt idx="0">
                  <c:v>0</c:v>
                </c:pt>
                <c:pt idx="1">
                  <c:v>2.7999999999999997E-2</c:v>
                </c:pt>
                <c:pt idx="2">
                  <c:v>7.1999999999999981E-2</c:v>
                </c:pt>
                <c:pt idx="3">
                  <c:v>0.13200000000000001</c:v>
                </c:pt>
                <c:pt idx="4">
                  <c:v>0.20799999999999999</c:v>
                </c:pt>
                <c:pt idx="5">
                  <c:v>0.3</c:v>
                </c:pt>
                <c:pt idx="6">
                  <c:v>0.40799999999999997</c:v>
                </c:pt>
                <c:pt idx="7">
                  <c:v>0.53200000000000003</c:v>
                </c:pt>
                <c:pt idx="8">
                  <c:v>0.67200000000000004</c:v>
                </c:pt>
                <c:pt idx="9">
                  <c:v>0.82800000000000007</c:v>
                </c:pt>
                <c:pt idx="10">
                  <c:v>1</c:v>
                </c:pt>
              </c:numCache>
            </c:numRef>
          </c:yVal>
          <c:smooth val="1"/>
        </c:ser>
        <c:ser>
          <c:idx val="17"/>
          <c:order val="17"/>
          <c:tx>
            <c:strRef>
              <c:f>'PCT simulator'!$AN$34</c:f>
              <c:strCache>
                <c:ptCount val="1"/>
                <c:pt idx="0">
                  <c:v>p-β(p,0.85)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simulator'!$AN$35:$AN$135</c:f>
              <c:numCache>
                <c:formatCode>0.000</c:formatCode>
                <c:ptCount val="101"/>
                <c:pt idx="0">
                  <c:v>0</c:v>
                </c:pt>
                <c:pt idx="1">
                  <c:v>2.3499999999999993E-2</c:v>
                </c:pt>
                <c:pt idx="2">
                  <c:v>6.4000000000000001E-2</c:v>
                </c:pt>
                <c:pt idx="3">
                  <c:v>0.1215</c:v>
                </c:pt>
                <c:pt idx="4">
                  <c:v>0.19600000000000001</c:v>
                </c:pt>
                <c:pt idx="5">
                  <c:v>0.28749999999999998</c:v>
                </c:pt>
                <c:pt idx="6">
                  <c:v>0.39599999999999996</c:v>
                </c:pt>
                <c:pt idx="7">
                  <c:v>0.52149999999999985</c:v>
                </c:pt>
                <c:pt idx="8">
                  <c:v>0.66400000000000003</c:v>
                </c:pt>
                <c:pt idx="9">
                  <c:v>0.82350000000000001</c:v>
                </c:pt>
                <c:pt idx="10">
                  <c:v>1</c:v>
                </c:pt>
              </c:numCache>
            </c:numRef>
          </c:yVal>
          <c:smooth val="1"/>
        </c:ser>
        <c:ser>
          <c:idx val="18"/>
          <c:order val="18"/>
          <c:tx>
            <c:strRef>
              <c:f>'PCT simulator'!$AO$34</c:f>
              <c:strCache>
                <c:ptCount val="1"/>
                <c:pt idx="0">
                  <c:v>p-β(p,0.9)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simulator'!$AO$35:$AO$135</c:f>
              <c:numCache>
                <c:formatCode>0.000</c:formatCode>
                <c:ptCount val="101"/>
                <c:pt idx="0">
                  <c:v>0</c:v>
                </c:pt>
                <c:pt idx="1">
                  <c:v>1.9000000000000003E-2</c:v>
                </c:pt>
                <c:pt idx="2">
                  <c:v>5.5999999999999994E-2</c:v>
                </c:pt>
                <c:pt idx="3">
                  <c:v>0.11099999999999999</c:v>
                </c:pt>
                <c:pt idx="4">
                  <c:v>0.18400000000000002</c:v>
                </c:pt>
                <c:pt idx="5">
                  <c:v>0.27500000000000002</c:v>
                </c:pt>
                <c:pt idx="6">
                  <c:v>0.38399999999999995</c:v>
                </c:pt>
                <c:pt idx="7">
                  <c:v>0.5109999999999999</c:v>
                </c:pt>
                <c:pt idx="8">
                  <c:v>0.65600000000000014</c:v>
                </c:pt>
                <c:pt idx="9">
                  <c:v>0.81900000000000006</c:v>
                </c:pt>
                <c:pt idx="10">
                  <c:v>1</c:v>
                </c:pt>
              </c:numCache>
            </c:numRef>
          </c:yVal>
          <c:smooth val="1"/>
        </c:ser>
        <c:ser>
          <c:idx val="19"/>
          <c:order val="19"/>
          <c:tx>
            <c:strRef>
              <c:f>'PCT simulator'!$AP$34</c:f>
              <c:strCache>
                <c:ptCount val="1"/>
                <c:pt idx="0">
                  <c:v>p-β(p,0.95)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simulator'!$AP$35:$AP$135</c:f>
              <c:numCache>
                <c:formatCode>0.000</c:formatCode>
                <c:ptCount val="101"/>
                <c:pt idx="0">
                  <c:v>0</c:v>
                </c:pt>
                <c:pt idx="1">
                  <c:v>1.4500000000000013E-2</c:v>
                </c:pt>
                <c:pt idx="2">
                  <c:v>4.8000000000000015E-2</c:v>
                </c:pt>
                <c:pt idx="3">
                  <c:v>0.10050000000000001</c:v>
                </c:pt>
                <c:pt idx="4">
                  <c:v>0.17200000000000004</c:v>
                </c:pt>
                <c:pt idx="5">
                  <c:v>0.26250000000000001</c:v>
                </c:pt>
                <c:pt idx="6">
                  <c:v>0.372</c:v>
                </c:pt>
                <c:pt idx="7">
                  <c:v>0.50049999999999994</c:v>
                </c:pt>
                <c:pt idx="8">
                  <c:v>0.64800000000000013</c:v>
                </c:pt>
                <c:pt idx="9">
                  <c:v>0.8145</c:v>
                </c:pt>
                <c:pt idx="10">
                  <c:v>1</c:v>
                </c:pt>
              </c:numCache>
            </c:numRef>
          </c:yVal>
          <c:smooth val="1"/>
        </c:ser>
        <c:ser>
          <c:idx val="20"/>
          <c:order val="20"/>
          <c:tx>
            <c:strRef>
              <c:f>'PCT simulator'!$AQ$34</c:f>
              <c:strCache>
                <c:ptCount val="1"/>
                <c:pt idx="0">
                  <c:v>p-β(p,1)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simulator'!$AQ$35:$AQ$135</c:f>
              <c:numCache>
                <c:formatCode>0.000</c:formatCode>
                <c:ptCount val="101"/>
                <c:pt idx="0">
                  <c:v>0</c:v>
                </c:pt>
                <c:pt idx="1">
                  <c:v>1.0000000000000009E-2</c:v>
                </c:pt>
                <c:pt idx="2">
                  <c:v>4.0000000000000008E-2</c:v>
                </c:pt>
                <c:pt idx="3">
                  <c:v>0.09</c:v>
                </c:pt>
                <c:pt idx="4">
                  <c:v>0.16000000000000003</c:v>
                </c:pt>
                <c:pt idx="5">
                  <c:v>0.25</c:v>
                </c:pt>
                <c:pt idx="6">
                  <c:v>0.36</c:v>
                </c:pt>
                <c:pt idx="7">
                  <c:v>0.48999999999999994</c:v>
                </c:pt>
                <c:pt idx="8">
                  <c:v>0.64000000000000012</c:v>
                </c:pt>
                <c:pt idx="9">
                  <c:v>0.81</c:v>
                </c:pt>
                <c:pt idx="10">
                  <c:v>1</c:v>
                </c:pt>
              </c:numCache>
            </c:numRef>
          </c:yVal>
          <c:smooth val="1"/>
        </c:ser>
        <c:ser>
          <c:idx val="21"/>
          <c:order val="21"/>
          <c:tx>
            <c:strRef>
              <c:f>'PCT simulator'!$AR$34</c:f>
              <c:strCache>
                <c:ptCount val="1"/>
                <c:pt idx="0">
                  <c:v>p+β(p,0)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simulator'!$AR$35:$AR$135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yVal>
          <c:smooth val="1"/>
        </c:ser>
        <c:ser>
          <c:idx val="22"/>
          <c:order val="22"/>
          <c:tx>
            <c:strRef>
              <c:f>'PCT simulator'!$AS$34</c:f>
              <c:strCache>
                <c:ptCount val="1"/>
                <c:pt idx="0">
                  <c:v>p+β(p,0.05)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simulator'!$AS$35:$AS$135</c:f>
              <c:numCache>
                <c:formatCode>General</c:formatCode>
                <c:ptCount val="101"/>
                <c:pt idx="0">
                  <c:v>0</c:v>
                </c:pt>
                <c:pt idx="1">
                  <c:v>0.10450000000000001</c:v>
                </c:pt>
                <c:pt idx="2">
                  <c:v>0.20800000000000002</c:v>
                </c:pt>
                <c:pt idx="3">
                  <c:v>0.3105</c:v>
                </c:pt>
                <c:pt idx="4">
                  <c:v>0.41200000000000003</c:v>
                </c:pt>
                <c:pt idx="5">
                  <c:v>0.51249999999999996</c:v>
                </c:pt>
                <c:pt idx="6">
                  <c:v>0.61199999999999999</c:v>
                </c:pt>
                <c:pt idx="7">
                  <c:v>0.71049999999999991</c:v>
                </c:pt>
                <c:pt idx="8">
                  <c:v>0.80800000000000005</c:v>
                </c:pt>
                <c:pt idx="9">
                  <c:v>0.90449999999999997</c:v>
                </c:pt>
                <c:pt idx="10">
                  <c:v>1</c:v>
                </c:pt>
              </c:numCache>
            </c:numRef>
          </c:yVal>
          <c:smooth val="1"/>
        </c:ser>
        <c:ser>
          <c:idx val="23"/>
          <c:order val="23"/>
          <c:tx>
            <c:strRef>
              <c:f>'PCT simulator'!$AT$34</c:f>
              <c:strCache>
                <c:ptCount val="1"/>
                <c:pt idx="0">
                  <c:v>p+β(p,0.1)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simulator'!$AT$35:$AT$135</c:f>
              <c:numCache>
                <c:formatCode>General</c:formatCode>
                <c:ptCount val="101"/>
                <c:pt idx="0">
                  <c:v>0</c:v>
                </c:pt>
                <c:pt idx="1">
                  <c:v>0.10900000000000001</c:v>
                </c:pt>
                <c:pt idx="2">
                  <c:v>0.21600000000000003</c:v>
                </c:pt>
                <c:pt idx="3">
                  <c:v>0.32100000000000001</c:v>
                </c:pt>
                <c:pt idx="4">
                  <c:v>0.42400000000000004</c:v>
                </c:pt>
                <c:pt idx="5">
                  <c:v>0.52500000000000002</c:v>
                </c:pt>
                <c:pt idx="6">
                  <c:v>0.624</c:v>
                </c:pt>
                <c:pt idx="7">
                  <c:v>0.72099999999999997</c:v>
                </c:pt>
                <c:pt idx="8">
                  <c:v>0.81600000000000006</c:v>
                </c:pt>
                <c:pt idx="9">
                  <c:v>0.90900000000000003</c:v>
                </c:pt>
                <c:pt idx="10">
                  <c:v>1</c:v>
                </c:pt>
              </c:numCache>
            </c:numRef>
          </c:yVal>
          <c:smooth val="1"/>
        </c:ser>
        <c:ser>
          <c:idx val="24"/>
          <c:order val="24"/>
          <c:tx>
            <c:strRef>
              <c:f>'PCT simulator'!$AU$34</c:f>
              <c:strCache>
                <c:ptCount val="1"/>
                <c:pt idx="0">
                  <c:v>p+β(p,0.15)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simulator'!$AU$35:$AU$135</c:f>
              <c:numCache>
                <c:formatCode>General</c:formatCode>
                <c:ptCount val="101"/>
                <c:pt idx="0">
                  <c:v>0</c:v>
                </c:pt>
                <c:pt idx="1">
                  <c:v>0.1135</c:v>
                </c:pt>
                <c:pt idx="2">
                  <c:v>0.224</c:v>
                </c:pt>
                <c:pt idx="3">
                  <c:v>0.33150000000000002</c:v>
                </c:pt>
                <c:pt idx="4">
                  <c:v>0.436</c:v>
                </c:pt>
                <c:pt idx="5">
                  <c:v>0.53749999999999998</c:v>
                </c:pt>
                <c:pt idx="6">
                  <c:v>0.63600000000000001</c:v>
                </c:pt>
                <c:pt idx="7">
                  <c:v>0.73149999999999993</c:v>
                </c:pt>
                <c:pt idx="8">
                  <c:v>0.82400000000000007</c:v>
                </c:pt>
                <c:pt idx="9">
                  <c:v>0.91349999999999998</c:v>
                </c:pt>
                <c:pt idx="10">
                  <c:v>1</c:v>
                </c:pt>
              </c:numCache>
            </c:numRef>
          </c:yVal>
          <c:smooth val="1"/>
        </c:ser>
        <c:ser>
          <c:idx val="25"/>
          <c:order val="25"/>
          <c:tx>
            <c:strRef>
              <c:f>'PCT simulator'!$AV$34</c:f>
              <c:strCache>
                <c:ptCount val="1"/>
                <c:pt idx="0">
                  <c:v>p+β(p,0.2)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simulator'!$AV$35:$AV$135</c:f>
              <c:numCache>
                <c:formatCode>General</c:formatCode>
                <c:ptCount val="101"/>
                <c:pt idx="0">
                  <c:v>0</c:v>
                </c:pt>
                <c:pt idx="1">
                  <c:v>0.11800000000000001</c:v>
                </c:pt>
                <c:pt idx="2">
                  <c:v>0.23200000000000001</c:v>
                </c:pt>
                <c:pt idx="3">
                  <c:v>0.34199999999999997</c:v>
                </c:pt>
                <c:pt idx="4">
                  <c:v>0.44800000000000001</c:v>
                </c:pt>
                <c:pt idx="5">
                  <c:v>0.55000000000000004</c:v>
                </c:pt>
                <c:pt idx="6">
                  <c:v>0.64800000000000002</c:v>
                </c:pt>
                <c:pt idx="7">
                  <c:v>0.74199999999999999</c:v>
                </c:pt>
                <c:pt idx="8">
                  <c:v>0.83200000000000007</c:v>
                </c:pt>
                <c:pt idx="9">
                  <c:v>0.91800000000000004</c:v>
                </c:pt>
                <c:pt idx="10">
                  <c:v>1</c:v>
                </c:pt>
              </c:numCache>
            </c:numRef>
          </c:yVal>
          <c:smooth val="1"/>
        </c:ser>
        <c:ser>
          <c:idx val="26"/>
          <c:order val="26"/>
          <c:tx>
            <c:strRef>
              <c:f>'PCT simulator'!$AW$34</c:f>
              <c:strCache>
                <c:ptCount val="1"/>
                <c:pt idx="0">
                  <c:v>p+β(p,0.25)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simulator'!$AW$35:$AW$135</c:f>
              <c:numCache>
                <c:formatCode>General</c:formatCode>
                <c:ptCount val="101"/>
                <c:pt idx="0">
                  <c:v>0</c:v>
                </c:pt>
                <c:pt idx="1">
                  <c:v>0.1225</c:v>
                </c:pt>
                <c:pt idx="2">
                  <c:v>0.24000000000000002</c:v>
                </c:pt>
                <c:pt idx="3">
                  <c:v>0.35249999999999998</c:v>
                </c:pt>
                <c:pt idx="4">
                  <c:v>0.46</c:v>
                </c:pt>
                <c:pt idx="5">
                  <c:v>0.5625</c:v>
                </c:pt>
                <c:pt idx="6">
                  <c:v>0.65999999999999992</c:v>
                </c:pt>
                <c:pt idx="7">
                  <c:v>0.75249999999999995</c:v>
                </c:pt>
                <c:pt idx="8">
                  <c:v>0.84000000000000008</c:v>
                </c:pt>
                <c:pt idx="9">
                  <c:v>0.92249999999999999</c:v>
                </c:pt>
                <c:pt idx="10">
                  <c:v>1</c:v>
                </c:pt>
              </c:numCache>
            </c:numRef>
          </c:yVal>
          <c:smooth val="1"/>
        </c:ser>
        <c:ser>
          <c:idx val="27"/>
          <c:order val="27"/>
          <c:tx>
            <c:strRef>
              <c:f>'PCT simulator'!$AX$34</c:f>
              <c:strCache>
                <c:ptCount val="1"/>
                <c:pt idx="0">
                  <c:v>p+β(p,0.3)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simulator'!$AX$35:$AX$135</c:f>
              <c:numCache>
                <c:formatCode>General</c:formatCode>
                <c:ptCount val="101"/>
                <c:pt idx="0">
                  <c:v>0</c:v>
                </c:pt>
                <c:pt idx="1">
                  <c:v>0.127</c:v>
                </c:pt>
                <c:pt idx="2">
                  <c:v>0.248</c:v>
                </c:pt>
                <c:pt idx="3">
                  <c:v>0.36299999999999999</c:v>
                </c:pt>
                <c:pt idx="4">
                  <c:v>0.47199999999999998</c:v>
                </c:pt>
                <c:pt idx="5">
                  <c:v>0.57499999999999996</c:v>
                </c:pt>
                <c:pt idx="6">
                  <c:v>0.67199999999999993</c:v>
                </c:pt>
                <c:pt idx="7">
                  <c:v>0.76300000000000001</c:v>
                </c:pt>
                <c:pt idx="8">
                  <c:v>0.84799999999999998</c:v>
                </c:pt>
                <c:pt idx="9">
                  <c:v>0.92700000000000005</c:v>
                </c:pt>
                <c:pt idx="10">
                  <c:v>1</c:v>
                </c:pt>
              </c:numCache>
            </c:numRef>
          </c:yVal>
          <c:smooth val="1"/>
        </c:ser>
        <c:ser>
          <c:idx val="28"/>
          <c:order val="28"/>
          <c:tx>
            <c:strRef>
              <c:f>'PCT simulator'!$AY$34</c:f>
              <c:strCache>
                <c:ptCount val="1"/>
                <c:pt idx="0">
                  <c:v>p+β(p,0.35)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simulator'!$AY$35:$AY$135</c:f>
              <c:numCache>
                <c:formatCode>General</c:formatCode>
                <c:ptCount val="101"/>
                <c:pt idx="0">
                  <c:v>0</c:v>
                </c:pt>
                <c:pt idx="1">
                  <c:v>0.13150000000000001</c:v>
                </c:pt>
                <c:pt idx="2">
                  <c:v>0.25600000000000001</c:v>
                </c:pt>
                <c:pt idx="3">
                  <c:v>0.3735</c:v>
                </c:pt>
                <c:pt idx="4">
                  <c:v>0.48399999999999999</c:v>
                </c:pt>
                <c:pt idx="5">
                  <c:v>0.58750000000000002</c:v>
                </c:pt>
                <c:pt idx="6">
                  <c:v>0.68399999999999994</c:v>
                </c:pt>
                <c:pt idx="7">
                  <c:v>0.77349999999999997</c:v>
                </c:pt>
                <c:pt idx="8">
                  <c:v>0.85599999999999998</c:v>
                </c:pt>
                <c:pt idx="9">
                  <c:v>0.93149999999999999</c:v>
                </c:pt>
                <c:pt idx="10">
                  <c:v>1</c:v>
                </c:pt>
              </c:numCache>
            </c:numRef>
          </c:yVal>
          <c:smooth val="1"/>
        </c:ser>
        <c:ser>
          <c:idx val="29"/>
          <c:order val="29"/>
          <c:tx>
            <c:strRef>
              <c:f>'PCT simulator'!$AZ$34</c:f>
              <c:strCache>
                <c:ptCount val="1"/>
                <c:pt idx="0">
                  <c:v>p+β(p,0.4)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simulator'!$AZ$35:$AZ$135</c:f>
              <c:numCache>
                <c:formatCode>General</c:formatCode>
                <c:ptCount val="101"/>
                <c:pt idx="0">
                  <c:v>0</c:v>
                </c:pt>
                <c:pt idx="1">
                  <c:v>0.13600000000000001</c:v>
                </c:pt>
                <c:pt idx="2">
                  <c:v>0.26400000000000001</c:v>
                </c:pt>
                <c:pt idx="3">
                  <c:v>0.38400000000000001</c:v>
                </c:pt>
                <c:pt idx="4">
                  <c:v>0.49600000000000005</c:v>
                </c:pt>
                <c:pt idx="5">
                  <c:v>0.6</c:v>
                </c:pt>
                <c:pt idx="6">
                  <c:v>0.69599999999999995</c:v>
                </c:pt>
                <c:pt idx="7">
                  <c:v>0.78399999999999992</c:v>
                </c:pt>
                <c:pt idx="8">
                  <c:v>0.8640000000000001</c:v>
                </c:pt>
                <c:pt idx="9">
                  <c:v>0.93599999999999994</c:v>
                </c:pt>
                <c:pt idx="10">
                  <c:v>1</c:v>
                </c:pt>
              </c:numCache>
            </c:numRef>
          </c:yVal>
          <c:smooth val="1"/>
        </c:ser>
        <c:ser>
          <c:idx val="30"/>
          <c:order val="30"/>
          <c:tx>
            <c:strRef>
              <c:f>'PCT simulator'!$BA$34</c:f>
              <c:strCache>
                <c:ptCount val="1"/>
                <c:pt idx="0">
                  <c:v>p+β(p,0.45)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simulator'!$BA$35:$BA$135</c:f>
              <c:numCache>
                <c:formatCode>General</c:formatCode>
                <c:ptCount val="101"/>
                <c:pt idx="0">
                  <c:v>0</c:v>
                </c:pt>
                <c:pt idx="1">
                  <c:v>0.14050000000000001</c:v>
                </c:pt>
                <c:pt idx="2">
                  <c:v>0.27200000000000002</c:v>
                </c:pt>
                <c:pt idx="3">
                  <c:v>0.39449999999999996</c:v>
                </c:pt>
                <c:pt idx="4">
                  <c:v>0.50800000000000001</c:v>
                </c:pt>
                <c:pt idx="5">
                  <c:v>0.61250000000000004</c:v>
                </c:pt>
                <c:pt idx="6">
                  <c:v>0.70799999999999996</c:v>
                </c:pt>
                <c:pt idx="7">
                  <c:v>0.79449999999999998</c:v>
                </c:pt>
                <c:pt idx="8">
                  <c:v>0.872</c:v>
                </c:pt>
                <c:pt idx="9">
                  <c:v>0.9405</c:v>
                </c:pt>
                <c:pt idx="10">
                  <c:v>1</c:v>
                </c:pt>
              </c:numCache>
            </c:numRef>
          </c:yVal>
          <c:smooth val="1"/>
        </c:ser>
        <c:ser>
          <c:idx val="31"/>
          <c:order val="31"/>
          <c:tx>
            <c:strRef>
              <c:f>'PCT simulator'!$BB$34</c:f>
              <c:strCache>
                <c:ptCount val="1"/>
                <c:pt idx="0">
                  <c:v>p+β(p,0.5)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simulator'!$BB$35:$BB$135</c:f>
              <c:numCache>
                <c:formatCode>General</c:formatCode>
                <c:ptCount val="101"/>
                <c:pt idx="0">
                  <c:v>0</c:v>
                </c:pt>
                <c:pt idx="1">
                  <c:v>0.14500000000000002</c:v>
                </c:pt>
                <c:pt idx="2">
                  <c:v>0.28000000000000003</c:v>
                </c:pt>
                <c:pt idx="3">
                  <c:v>0.40499999999999997</c:v>
                </c:pt>
                <c:pt idx="4">
                  <c:v>0.52</c:v>
                </c:pt>
                <c:pt idx="5">
                  <c:v>0.625</c:v>
                </c:pt>
                <c:pt idx="6">
                  <c:v>0.72</c:v>
                </c:pt>
                <c:pt idx="7">
                  <c:v>0.80499999999999994</c:v>
                </c:pt>
                <c:pt idx="8">
                  <c:v>0.88</c:v>
                </c:pt>
                <c:pt idx="9">
                  <c:v>0.94500000000000006</c:v>
                </c:pt>
                <c:pt idx="10">
                  <c:v>1</c:v>
                </c:pt>
              </c:numCache>
            </c:numRef>
          </c:yVal>
          <c:smooth val="1"/>
        </c:ser>
        <c:ser>
          <c:idx val="32"/>
          <c:order val="32"/>
          <c:tx>
            <c:strRef>
              <c:f>'PCT simulator'!$BC$34</c:f>
              <c:strCache>
                <c:ptCount val="1"/>
                <c:pt idx="0">
                  <c:v>p+β(p,0.55)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simulator'!$BC$35:$BC$135</c:f>
              <c:numCache>
                <c:formatCode>General</c:formatCode>
                <c:ptCount val="101"/>
                <c:pt idx="0">
                  <c:v>0</c:v>
                </c:pt>
                <c:pt idx="1">
                  <c:v>0.14950000000000002</c:v>
                </c:pt>
                <c:pt idx="2">
                  <c:v>0.28800000000000003</c:v>
                </c:pt>
                <c:pt idx="3">
                  <c:v>0.41549999999999998</c:v>
                </c:pt>
                <c:pt idx="4">
                  <c:v>0.53200000000000003</c:v>
                </c:pt>
                <c:pt idx="5">
                  <c:v>0.63749999999999996</c:v>
                </c:pt>
                <c:pt idx="6">
                  <c:v>0.73199999999999998</c:v>
                </c:pt>
                <c:pt idx="7">
                  <c:v>0.8155</c:v>
                </c:pt>
                <c:pt idx="8">
                  <c:v>0.88800000000000001</c:v>
                </c:pt>
                <c:pt idx="9">
                  <c:v>0.94950000000000001</c:v>
                </c:pt>
                <c:pt idx="10">
                  <c:v>1</c:v>
                </c:pt>
              </c:numCache>
            </c:numRef>
          </c:yVal>
          <c:smooth val="1"/>
        </c:ser>
        <c:ser>
          <c:idx val="33"/>
          <c:order val="33"/>
          <c:tx>
            <c:strRef>
              <c:f>'PCT simulator'!$BD$34</c:f>
              <c:strCache>
                <c:ptCount val="1"/>
                <c:pt idx="0">
                  <c:v>p+β(p,0.6)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simulator'!$BD$35:$BD$135</c:f>
              <c:numCache>
                <c:formatCode>General</c:formatCode>
                <c:ptCount val="101"/>
                <c:pt idx="0">
                  <c:v>0</c:v>
                </c:pt>
                <c:pt idx="1">
                  <c:v>0.154</c:v>
                </c:pt>
                <c:pt idx="2">
                  <c:v>0.29599999999999999</c:v>
                </c:pt>
                <c:pt idx="3">
                  <c:v>0.42599999999999999</c:v>
                </c:pt>
                <c:pt idx="4">
                  <c:v>0.54400000000000004</c:v>
                </c:pt>
                <c:pt idx="5">
                  <c:v>0.65</c:v>
                </c:pt>
                <c:pt idx="6">
                  <c:v>0.74399999999999999</c:v>
                </c:pt>
                <c:pt idx="7">
                  <c:v>0.82600000000000007</c:v>
                </c:pt>
                <c:pt idx="8">
                  <c:v>0.89599999999999991</c:v>
                </c:pt>
                <c:pt idx="9">
                  <c:v>0.95400000000000007</c:v>
                </c:pt>
                <c:pt idx="10">
                  <c:v>1</c:v>
                </c:pt>
              </c:numCache>
            </c:numRef>
          </c:yVal>
          <c:smooth val="1"/>
        </c:ser>
        <c:ser>
          <c:idx val="34"/>
          <c:order val="34"/>
          <c:tx>
            <c:strRef>
              <c:f>'PCT simulator'!$BE$34</c:f>
              <c:strCache>
                <c:ptCount val="1"/>
                <c:pt idx="0">
                  <c:v>p+β(p,0.65)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simulator'!$BE$35:$BE$135</c:f>
              <c:numCache>
                <c:formatCode>General</c:formatCode>
                <c:ptCount val="101"/>
                <c:pt idx="0">
                  <c:v>0</c:v>
                </c:pt>
                <c:pt idx="1">
                  <c:v>0.1585</c:v>
                </c:pt>
                <c:pt idx="2">
                  <c:v>0.30399999999999999</c:v>
                </c:pt>
                <c:pt idx="3">
                  <c:v>0.4365</c:v>
                </c:pt>
                <c:pt idx="4">
                  <c:v>0.55600000000000005</c:v>
                </c:pt>
                <c:pt idx="5">
                  <c:v>0.66249999999999998</c:v>
                </c:pt>
                <c:pt idx="6">
                  <c:v>0.75600000000000001</c:v>
                </c:pt>
                <c:pt idx="7">
                  <c:v>0.83650000000000002</c:v>
                </c:pt>
                <c:pt idx="8">
                  <c:v>0.90399999999999991</c:v>
                </c:pt>
                <c:pt idx="9">
                  <c:v>0.95850000000000002</c:v>
                </c:pt>
                <c:pt idx="10">
                  <c:v>1</c:v>
                </c:pt>
              </c:numCache>
            </c:numRef>
          </c:yVal>
          <c:smooth val="1"/>
        </c:ser>
        <c:ser>
          <c:idx val="35"/>
          <c:order val="35"/>
          <c:tx>
            <c:strRef>
              <c:f>'PCT simulator'!$BF$34</c:f>
              <c:strCache>
                <c:ptCount val="1"/>
                <c:pt idx="0">
                  <c:v>p+β(p,0.7)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simulator'!$BF$35:$BF$135</c:f>
              <c:numCache>
                <c:formatCode>General</c:formatCode>
                <c:ptCount val="101"/>
                <c:pt idx="0">
                  <c:v>0</c:v>
                </c:pt>
                <c:pt idx="1">
                  <c:v>0.16299999999999998</c:v>
                </c:pt>
                <c:pt idx="2">
                  <c:v>0.312</c:v>
                </c:pt>
                <c:pt idx="3">
                  <c:v>0.44699999999999995</c:v>
                </c:pt>
                <c:pt idx="4">
                  <c:v>0.56799999999999995</c:v>
                </c:pt>
                <c:pt idx="5">
                  <c:v>0.67500000000000004</c:v>
                </c:pt>
                <c:pt idx="6">
                  <c:v>0.76800000000000002</c:v>
                </c:pt>
                <c:pt idx="7">
                  <c:v>0.84699999999999998</c:v>
                </c:pt>
                <c:pt idx="8">
                  <c:v>0.91199999999999992</c:v>
                </c:pt>
                <c:pt idx="9">
                  <c:v>0.96300000000000008</c:v>
                </c:pt>
                <c:pt idx="10">
                  <c:v>1</c:v>
                </c:pt>
              </c:numCache>
            </c:numRef>
          </c:yVal>
          <c:smooth val="1"/>
        </c:ser>
        <c:ser>
          <c:idx val="36"/>
          <c:order val="36"/>
          <c:tx>
            <c:strRef>
              <c:f>'PCT simulator'!$BG$34</c:f>
              <c:strCache>
                <c:ptCount val="1"/>
                <c:pt idx="0">
                  <c:v>p+β(p,0.75)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simulator'!$BG$35:$BG$135</c:f>
              <c:numCache>
                <c:formatCode>General</c:formatCode>
                <c:ptCount val="101"/>
                <c:pt idx="0">
                  <c:v>0</c:v>
                </c:pt>
                <c:pt idx="1">
                  <c:v>0.16750000000000001</c:v>
                </c:pt>
                <c:pt idx="2">
                  <c:v>0.32000000000000006</c:v>
                </c:pt>
                <c:pt idx="3">
                  <c:v>0.45749999999999996</c:v>
                </c:pt>
                <c:pt idx="4">
                  <c:v>0.58000000000000007</c:v>
                </c:pt>
                <c:pt idx="5">
                  <c:v>0.6875</c:v>
                </c:pt>
                <c:pt idx="6">
                  <c:v>0.77999999999999992</c:v>
                </c:pt>
                <c:pt idx="7">
                  <c:v>0.85749999999999993</c:v>
                </c:pt>
                <c:pt idx="8">
                  <c:v>0.92</c:v>
                </c:pt>
                <c:pt idx="9">
                  <c:v>0.96750000000000003</c:v>
                </c:pt>
                <c:pt idx="10">
                  <c:v>1</c:v>
                </c:pt>
              </c:numCache>
            </c:numRef>
          </c:yVal>
          <c:smooth val="1"/>
        </c:ser>
        <c:ser>
          <c:idx val="37"/>
          <c:order val="37"/>
          <c:tx>
            <c:strRef>
              <c:f>'PCT simulator'!$BH$34</c:f>
              <c:strCache>
                <c:ptCount val="1"/>
                <c:pt idx="0">
                  <c:v>p+β(p,0.8)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simulator'!$BH$35:$BH$135</c:f>
              <c:numCache>
                <c:formatCode>General</c:formatCode>
                <c:ptCount val="101"/>
                <c:pt idx="0">
                  <c:v>0</c:v>
                </c:pt>
                <c:pt idx="1">
                  <c:v>0.17200000000000001</c:v>
                </c:pt>
                <c:pt idx="2">
                  <c:v>0.32800000000000007</c:v>
                </c:pt>
                <c:pt idx="3">
                  <c:v>0.46799999999999997</c:v>
                </c:pt>
                <c:pt idx="4">
                  <c:v>0.59200000000000008</c:v>
                </c:pt>
                <c:pt idx="5">
                  <c:v>0.7</c:v>
                </c:pt>
                <c:pt idx="6">
                  <c:v>0.79200000000000004</c:v>
                </c:pt>
                <c:pt idx="7">
                  <c:v>0.86799999999999988</c:v>
                </c:pt>
                <c:pt idx="8">
                  <c:v>0.92800000000000005</c:v>
                </c:pt>
                <c:pt idx="9">
                  <c:v>0.97199999999999998</c:v>
                </c:pt>
                <c:pt idx="10">
                  <c:v>1</c:v>
                </c:pt>
              </c:numCache>
            </c:numRef>
          </c:yVal>
          <c:smooth val="1"/>
        </c:ser>
        <c:ser>
          <c:idx val="38"/>
          <c:order val="38"/>
          <c:tx>
            <c:strRef>
              <c:f>'PCT simulator'!$BI$34</c:f>
              <c:strCache>
                <c:ptCount val="1"/>
                <c:pt idx="0">
                  <c:v>p+β(p,0.85)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simulator'!$BI$35:$BI$135</c:f>
              <c:numCache>
                <c:formatCode>General</c:formatCode>
                <c:ptCount val="101"/>
                <c:pt idx="0">
                  <c:v>0</c:v>
                </c:pt>
                <c:pt idx="1">
                  <c:v>0.17650000000000002</c:v>
                </c:pt>
                <c:pt idx="2">
                  <c:v>0.33600000000000002</c:v>
                </c:pt>
                <c:pt idx="3">
                  <c:v>0.47849999999999998</c:v>
                </c:pt>
                <c:pt idx="4">
                  <c:v>0.60400000000000009</c:v>
                </c:pt>
                <c:pt idx="5">
                  <c:v>0.71250000000000002</c:v>
                </c:pt>
                <c:pt idx="6">
                  <c:v>0.80400000000000005</c:v>
                </c:pt>
                <c:pt idx="7">
                  <c:v>0.87850000000000006</c:v>
                </c:pt>
                <c:pt idx="8">
                  <c:v>0.93600000000000005</c:v>
                </c:pt>
                <c:pt idx="9">
                  <c:v>0.97650000000000003</c:v>
                </c:pt>
                <c:pt idx="10">
                  <c:v>1</c:v>
                </c:pt>
              </c:numCache>
            </c:numRef>
          </c:yVal>
          <c:smooth val="1"/>
        </c:ser>
        <c:ser>
          <c:idx val="39"/>
          <c:order val="39"/>
          <c:tx>
            <c:strRef>
              <c:f>'PCT simulator'!$BJ$34</c:f>
              <c:strCache>
                <c:ptCount val="1"/>
                <c:pt idx="0">
                  <c:v>p+β(p,0.9)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simulator'!$BJ$35:$BJ$135</c:f>
              <c:numCache>
                <c:formatCode>General</c:formatCode>
                <c:ptCount val="101"/>
                <c:pt idx="0">
                  <c:v>0</c:v>
                </c:pt>
                <c:pt idx="1">
                  <c:v>0.18099999999999999</c:v>
                </c:pt>
                <c:pt idx="2">
                  <c:v>0.34400000000000003</c:v>
                </c:pt>
                <c:pt idx="3">
                  <c:v>0.48899999999999999</c:v>
                </c:pt>
                <c:pt idx="4">
                  <c:v>0.61599999999999999</c:v>
                </c:pt>
                <c:pt idx="5">
                  <c:v>0.72499999999999998</c:v>
                </c:pt>
                <c:pt idx="6">
                  <c:v>0.81600000000000006</c:v>
                </c:pt>
                <c:pt idx="7">
                  <c:v>0.88900000000000001</c:v>
                </c:pt>
                <c:pt idx="8">
                  <c:v>0.94399999999999995</c:v>
                </c:pt>
                <c:pt idx="9">
                  <c:v>0.98099999999999998</c:v>
                </c:pt>
                <c:pt idx="10">
                  <c:v>1</c:v>
                </c:pt>
              </c:numCache>
            </c:numRef>
          </c:yVal>
          <c:smooth val="1"/>
        </c:ser>
        <c:ser>
          <c:idx val="40"/>
          <c:order val="40"/>
          <c:tx>
            <c:strRef>
              <c:f>'PCT simulator'!$BK$34</c:f>
              <c:strCache>
                <c:ptCount val="1"/>
                <c:pt idx="0">
                  <c:v>p+β(p,0.95)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simulator'!$BK$35:$BK$135</c:f>
              <c:numCache>
                <c:formatCode>General</c:formatCode>
                <c:ptCount val="101"/>
                <c:pt idx="0">
                  <c:v>0</c:v>
                </c:pt>
                <c:pt idx="1">
                  <c:v>0.1855</c:v>
                </c:pt>
                <c:pt idx="2">
                  <c:v>0.35199999999999998</c:v>
                </c:pt>
                <c:pt idx="3">
                  <c:v>0.49949999999999994</c:v>
                </c:pt>
                <c:pt idx="4">
                  <c:v>0.628</c:v>
                </c:pt>
                <c:pt idx="5">
                  <c:v>0.73750000000000004</c:v>
                </c:pt>
                <c:pt idx="6">
                  <c:v>0.82799999999999996</c:v>
                </c:pt>
                <c:pt idx="7">
                  <c:v>0.89949999999999997</c:v>
                </c:pt>
                <c:pt idx="8">
                  <c:v>0.95199999999999996</c:v>
                </c:pt>
                <c:pt idx="9">
                  <c:v>0.98550000000000004</c:v>
                </c:pt>
                <c:pt idx="10">
                  <c:v>1</c:v>
                </c:pt>
              </c:numCache>
            </c:numRef>
          </c:yVal>
          <c:smooth val="1"/>
        </c:ser>
        <c:ser>
          <c:idx val="41"/>
          <c:order val="41"/>
          <c:tx>
            <c:strRef>
              <c:f>'PCT simulator'!$BL$34</c:f>
              <c:strCache>
                <c:ptCount val="1"/>
                <c:pt idx="0">
                  <c:v>p+β(p,1)</c:v>
                </c:pt>
              </c:strCache>
            </c:strRef>
          </c:tx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simulator'!$BL$35:$BL$135</c:f>
              <c:numCache>
                <c:formatCode>General</c:formatCode>
                <c:ptCount val="101"/>
                <c:pt idx="0">
                  <c:v>0</c:v>
                </c:pt>
                <c:pt idx="1">
                  <c:v>0.19</c:v>
                </c:pt>
                <c:pt idx="2">
                  <c:v>0.36</c:v>
                </c:pt>
                <c:pt idx="3">
                  <c:v>0.51</c:v>
                </c:pt>
                <c:pt idx="4">
                  <c:v>0.64</c:v>
                </c:pt>
                <c:pt idx="5">
                  <c:v>0.75</c:v>
                </c:pt>
                <c:pt idx="6">
                  <c:v>0.84</c:v>
                </c:pt>
                <c:pt idx="7">
                  <c:v>0.90999999999999992</c:v>
                </c:pt>
                <c:pt idx="8">
                  <c:v>0.96</c:v>
                </c:pt>
                <c:pt idx="9">
                  <c:v>0.99</c:v>
                </c:pt>
                <c:pt idx="1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780224"/>
        <c:axId val="157786112"/>
      </c:scatterChart>
      <c:valAx>
        <c:axId val="15778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7786112"/>
        <c:crosses val="autoZero"/>
        <c:crossBetween val="midCat"/>
      </c:valAx>
      <c:valAx>
        <c:axId val="15778611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577802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513191060491104"/>
          <c:y val="3.792940341236542E-2"/>
          <c:w val="0.11383422300118992"/>
          <c:h val="0.8757133504892772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0759609897248"/>
          <c:y val="9.8407829774922323E-2"/>
          <c:w val="0.79868869404851517"/>
          <c:h val="0.7818847018138561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'risk neutralr=1.2'!$O$1</c:f>
              <c:strCache>
                <c:ptCount val="1"/>
                <c:pt idx="0">
                  <c:v>Valuation (r=1)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'risk neutralr=1.2'!$L$2:$L$57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neutralr=1.2'!$O$2:$O$57</c:f>
              <c:numCache>
                <c:formatCode>0.0</c:formatCode>
                <c:ptCount val="56"/>
                <c:pt idx="0">
                  <c:v>-12.65789473684211</c:v>
                </c:pt>
                <c:pt idx="1">
                  <c:v>-2.1315789473684212</c:v>
                </c:pt>
                <c:pt idx="2">
                  <c:v>-0.81578947368421062</c:v>
                </c:pt>
                <c:pt idx="3">
                  <c:v>-0.3771929824561408</c:v>
                </c:pt>
                <c:pt idx="4">
                  <c:v>-0.15789473684210534</c:v>
                </c:pt>
                <c:pt idx="5">
                  <c:v>-2.6315789473684386E-2</c:v>
                </c:pt>
                <c:pt idx="6">
                  <c:v>6.1403508771929793E-2</c:v>
                </c:pt>
                <c:pt idx="7">
                  <c:v>0.1240601503759398</c:v>
                </c:pt>
                <c:pt idx="8">
                  <c:v>0.17105263157894746</c:v>
                </c:pt>
                <c:pt idx="9">
                  <c:v>0.20760233918128657</c:v>
                </c:pt>
                <c:pt idx="10">
                  <c:v>0.23684210526315788</c:v>
                </c:pt>
                <c:pt idx="11">
                  <c:v>0.26076555023923448</c:v>
                </c:pt>
                <c:pt idx="12">
                  <c:v>0.28070175438596484</c:v>
                </c:pt>
                <c:pt idx="13">
                  <c:v>0.29757085020242913</c:v>
                </c:pt>
                <c:pt idx="14">
                  <c:v>0.31203007518796988</c:v>
                </c:pt>
                <c:pt idx="15">
                  <c:v>0.32456140350877194</c:v>
                </c:pt>
                <c:pt idx="16">
                  <c:v>0.33552631578947367</c:v>
                </c:pt>
                <c:pt idx="17">
                  <c:v>0.34520123839009292</c:v>
                </c:pt>
                <c:pt idx="18">
                  <c:v>0.35380116959064334</c:v>
                </c:pt>
                <c:pt idx="19">
                  <c:v>0.36149584487534625</c:v>
                </c:pt>
                <c:pt idx="20">
                  <c:v>0.36842105263157893</c:v>
                </c:pt>
                <c:pt idx="21">
                  <c:v>0.37468671679197996</c:v>
                </c:pt>
                <c:pt idx="22">
                  <c:v>0.38038277511961721</c:v>
                </c:pt>
                <c:pt idx="23">
                  <c:v>0.38558352402745993</c:v>
                </c:pt>
                <c:pt idx="24">
                  <c:v>0.39035087719298239</c:v>
                </c:pt>
                <c:pt idx="25">
                  <c:v>0.39473684210526311</c:v>
                </c:pt>
                <c:pt idx="26">
                  <c:v>0.39878542510121456</c:v>
                </c:pt>
                <c:pt idx="27">
                  <c:v>0.40253411306042886</c:v>
                </c:pt>
                <c:pt idx="28">
                  <c:v>0.40601503759398488</c:v>
                </c:pt>
                <c:pt idx="29">
                  <c:v>0.4092558983666062</c:v>
                </c:pt>
                <c:pt idx="30">
                  <c:v>0.41228070175438597</c:v>
                </c:pt>
                <c:pt idx="31">
                  <c:v>0.41511035653650252</c:v>
                </c:pt>
                <c:pt idx="32">
                  <c:v>0.41776315789473684</c:v>
                </c:pt>
                <c:pt idx="33">
                  <c:v>0.42025518341307805</c:v>
                </c:pt>
                <c:pt idx="34">
                  <c:v>0.42260061919504649</c:v>
                </c:pt>
                <c:pt idx="35">
                  <c:v>0.42481203007518786</c:v>
                </c:pt>
                <c:pt idx="36">
                  <c:v>0.42690058479532172</c:v>
                </c:pt>
                <c:pt idx="37">
                  <c:v>0.42887624466571828</c:v>
                </c:pt>
                <c:pt idx="38">
                  <c:v>0.43074792243767313</c:v>
                </c:pt>
                <c:pt idx="39">
                  <c:v>0.43252361673414302</c:v>
                </c:pt>
                <c:pt idx="40">
                  <c:v>0.43421052631578949</c:v>
                </c:pt>
                <c:pt idx="41">
                  <c:v>0.43581514762516044</c:v>
                </c:pt>
                <c:pt idx="42">
                  <c:v>0.43734335839598998</c:v>
                </c:pt>
                <c:pt idx="43">
                  <c:v>0.4388004895960832</c:v>
                </c:pt>
                <c:pt idx="44">
                  <c:v>0.44019138755980863</c:v>
                </c:pt>
                <c:pt idx="45">
                  <c:v>0.44152046783625731</c:v>
                </c:pt>
                <c:pt idx="46">
                  <c:v>0.44279176201372999</c:v>
                </c:pt>
                <c:pt idx="47">
                  <c:v>0.44400895856662931</c:v>
                </c:pt>
                <c:pt idx="48">
                  <c:v>0.44517543859649128</c:v>
                </c:pt>
                <c:pt idx="49">
                  <c:v>0.44629430719656282</c:v>
                </c:pt>
                <c:pt idx="50">
                  <c:v>0.44736842105263164</c:v>
                </c:pt>
                <c:pt idx="51">
                  <c:v>0.44840041279669757</c:v>
                </c:pt>
                <c:pt idx="52">
                  <c:v>0.44939271255060731</c:v>
                </c:pt>
                <c:pt idx="53">
                  <c:v>0.45034756703078443</c:v>
                </c:pt>
                <c:pt idx="54">
                  <c:v>0.45126705653021448</c:v>
                </c:pt>
                <c:pt idx="55">
                  <c:v>0.45215311004784681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'risk neutralr=1.2'!$N$1</c:f>
              <c:strCache>
                <c:ptCount val="1"/>
                <c:pt idx="0">
                  <c:v>Choice (r=1)</c:v>
                </c:pt>
              </c:strCache>
            </c:strRef>
          </c:tx>
          <c:spPr>
            <a:ln w="38100">
              <a:solidFill>
                <a:schemeClr val="tx1">
                  <a:alpha val="51000"/>
                </a:schemeClr>
              </a:solidFill>
            </a:ln>
          </c:spPr>
          <c:marker>
            <c:symbol val="none"/>
          </c:marker>
          <c:xVal>
            <c:numRef>
              <c:f>'risk neutralr=1.2'!$L$2:$L$57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neutralr=1.2'!$N$2:$N$57</c:f>
              <c:numCache>
                <c:formatCode>0.0</c:formatCode>
                <c:ptCount val="56"/>
                <c:pt idx="0" formatCode="General">
                  <c:v>13.657894736842085</c:v>
                </c:pt>
                <c:pt idx="1">
                  <c:v>3.1315789473684217</c:v>
                </c:pt>
                <c:pt idx="2">
                  <c:v>1.8157894736842111</c:v>
                </c:pt>
                <c:pt idx="3">
                  <c:v>1.3771929824561404</c:v>
                </c:pt>
                <c:pt idx="4">
                  <c:v>1.1578947368421051</c:v>
                </c:pt>
                <c:pt idx="5">
                  <c:v>1.0263157894736836</c:v>
                </c:pt>
                <c:pt idx="6" formatCode="General">
                  <c:v>0.9385964912280701</c:v>
                </c:pt>
                <c:pt idx="7" formatCode="General">
                  <c:v>0.87593984962406002</c:v>
                </c:pt>
                <c:pt idx="8" formatCode="General">
                  <c:v>0.82894736842105243</c:v>
                </c:pt>
                <c:pt idx="9" formatCode="General">
                  <c:v>0.79239766081871355</c:v>
                </c:pt>
                <c:pt idx="10" formatCode="General">
                  <c:v>0.76315789473684215</c:v>
                </c:pt>
                <c:pt idx="11" formatCode="General">
                  <c:v>0.73923444976076558</c:v>
                </c:pt>
                <c:pt idx="12" formatCode="General">
                  <c:v>0.71929824561403488</c:v>
                </c:pt>
                <c:pt idx="13" formatCode="General">
                  <c:v>0.70242914979757065</c:v>
                </c:pt>
                <c:pt idx="14" formatCode="General">
                  <c:v>0.68796992481202968</c:v>
                </c:pt>
                <c:pt idx="15" formatCode="General">
                  <c:v>0.67543859649122784</c:v>
                </c:pt>
                <c:pt idx="16" formatCode="General">
                  <c:v>0.66447368421052611</c:v>
                </c:pt>
                <c:pt idx="17" formatCode="General">
                  <c:v>0.65479876160990702</c:v>
                </c:pt>
                <c:pt idx="18" formatCode="General">
                  <c:v>0.64619883040935655</c:v>
                </c:pt>
                <c:pt idx="19" formatCode="General">
                  <c:v>0.63850415512465375</c:v>
                </c:pt>
                <c:pt idx="20" formatCode="General">
                  <c:v>0.63157894736842102</c:v>
                </c:pt>
                <c:pt idx="21" formatCode="General">
                  <c:v>0.62531328320802004</c:v>
                </c:pt>
                <c:pt idx="22" formatCode="General">
                  <c:v>0.61961722488038273</c:v>
                </c:pt>
                <c:pt idx="23" formatCode="General">
                  <c:v>0.61441647597254012</c:v>
                </c:pt>
                <c:pt idx="24" formatCode="General">
                  <c:v>0.60964912280701755</c:v>
                </c:pt>
                <c:pt idx="25" formatCode="General">
                  <c:v>0.60526315789473684</c:v>
                </c:pt>
                <c:pt idx="26" formatCode="General">
                  <c:v>0.60121457489878549</c:v>
                </c:pt>
                <c:pt idx="27" formatCode="General">
                  <c:v>0.59746588693957114</c:v>
                </c:pt>
                <c:pt idx="28" formatCode="General">
                  <c:v>0.59398496240601484</c:v>
                </c:pt>
                <c:pt idx="29" formatCode="General">
                  <c:v>0.59074410163339375</c:v>
                </c:pt>
                <c:pt idx="30" formatCode="General">
                  <c:v>0.58771929824561409</c:v>
                </c:pt>
                <c:pt idx="31" formatCode="General">
                  <c:v>0.58488964346349748</c:v>
                </c:pt>
                <c:pt idx="32" formatCode="General">
                  <c:v>0.58223684210526316</c:v>
                </c:pt>
                <c:pt idx="33" formatCode="General">
                  <c:v>0.57974481658692179</c:v>
                </c:pt>
                <c:pt idx="34" formatCode="General">
                  <c:v>0.57739938080495357</c:v>
                </c:pt>
                <c:pt idx="35" formatCode="General">
                  <c:v>0.57518796992481191</c:v>
                </c:pt>
                <c:pt idx="36" formatCode="General">
                  <c:v>0.57309941520467833</c:v>
                </c:pt>
                <c:pt idx="37" formatCode="General">
                  <c:v>0.57112375533428161</c:v>
                </c:pt>
                <c:pt idx="38" formatCode="General">
                  <c:v>0.56925207756232687</c:v>
                </c:pt>
                <c:pt idx="39" formatCode="General">
                  <c:v>0.56747638326585692</c:v>
                </c:pt>
                <c:pt idx="40" formatCode="General">
                  <c:v>0.56578947368421051</c:v>
                </c:pt>
                <c:pt idx="41" formatCode="General">
                  <c:v>0.56418485237483951</c:v>
                </c:pt>
                <c:pt idx="42" formatCode="General">
                  <c:v>0.56265664160401008</c:v>
                </c:pt>
                <c:pt idx="43" formatCode="General">
                  <c:v>0.56119951040391669</c:v>
                </c:pt>
                <c:pt idx="44" formatCode="General">
                  <c:v>0.55980861244019142</c:v>
                </c:pt>
                <c:pt idx="45" formatCode="General">
                  <c:v>0.55847953216374269</c:v>
                </c:pt>
                <c:pt idx="46" formatCode="General">
                  <c:v>0.55720823798626995</c:v>
                </c:pt>
                <c:pt idx="47" formatCode="General">
                  <c:v>0.55599104143337064</c:v>
                </c:pt>
                <c:pt idx="48" formatCode="General">
                  <c:v>0.55482456140350878</c:v>
                </c:pt>
                <c:pt idx="49" formatCode="General">
                  <c:v>0.55370569280343718</c:v>
                </c:pt>
                <c:pt idx="50" formatCode="General">
                  <c:v>0.55263157894736836</c:v>
                </c:pt>
                <c:pt idx="51" formatCode="General">
                  <c:v>0.55159958720330238</c:v>
                </c:pt>
                <c:pt idx="52" formatCode="General">
                  <c:v>0.55060728744939269</c:v>
                </c:pt>
                <c:pt idx="53" formatCode="General">
                  <c:v>0.54965243296921529</c:v>
                </c:pt>
                <c:pt idx="54" formatCode="General">
                  <c:v>0.54873294346978552</c:v>
                </c:pt>
                <c:pt idx="55" formatCode="General">
                  <c:v>0.54784688995215303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043008"/>
        <c:axId val="164086144"/>
      </c:scatterChart>
      <c:valAx>
        <c:axId val="164043008"/>
        <c:scaling>
          <c:orientation val="minMax"/>
          <c:max val="0.44000000000000006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β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5073002782079252"/>
              <c:y val="0.944980257779393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4086144"/>
        <c:crosses val="autoZero"/>
        <c:crossBetween val="midCat"/>
        <c:majorUnit val="0.2"/>
      </c:valAx>
      <c:valAx>
        <c:axId val="164086144"/>
        <c:scaling>
          <c:orientation val="minMax"/>
          <c:max val="1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α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9478326156520752E-2"/>
              <c:y val="1.5369931060368363E-2"/>
            </c:manualLayout>
          </c:layout>
          <c:overlay val="0"/>
        </c:title>
        <c:numFmt formatCode="0.0" sourceLinked="1"/>
        <c:majorTickMark val="in"/>
        <c:minorTickMark val="none"/>
        <c:tickLblPos val="low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4043008"/>
        <c:crosses val="autoZero"/>
        <c:crossBetween val="midCat"/>
        <c:majorUnit val="0.2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0759609897248"/>
          <c:y val="9.8407829774922323E-2"/>
          <c:w val="0.79868869404851517"/>
          <c:h val="0.7818847018138561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'risk averse r=1'!$O$1</c:f>
              <c:strCache>
                <c:ptCount val="1"/>
                <c:pt idx="0">
                  <c:v>Valuation (above: $-bet valued more)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'risk averse r=1'!$L$2:$L$57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averse r=1'!$O$2:$O$57</c:f>
              <c:numCache>
                <c:formatCode>0.0</c:formatCode>
                <c:ptCount val="56"/>
                <c:pt idx="0">
                  <c:v>52.397919492421408</c:v>
                </c:pt>
                <c:pt idx="1">
                  <c:v>10.879583898484277</c:v>
                </c:pt>
                <c:pt idx="2">
                  <c:v>5.6897919492421378</c:v>
                </c:pt>
                <c:pt idx="3">
                  <c:v>3.9598612994947611</c:v>
                </c:pt>
                <c:pt idx="4">
                  <c:v>3.0948959746210698</c:v>
                </c:pt>
                <c:pt idx="5">
                  <c:v>2.5759167796968558</c:v>
                </c:pt>
                <c:pt idx="6">
                  <c:v>2.2299306497473803</c:v>
                </c:pt>
                <c:pt idx="7">
                  <c:v>1.9827976997834686</c:v>
                </c:pt>
                <c:pt idx="8">
                  <c:v>1.7974479873105345</c:v>
                </c:pt>
                <c:pt idx="9">
                  <c:v>1.6532870998315867</c:v>
                </c:pt>
                <c:pt idx="10">
                  <c:v>1.5379583898484279</c:v>
                </c:pt>
                <c:pt idx="11">
                  <c:v>1.4435985362258434</c:v>
                </c:pt>
                <c:pt idx="12">
                  <c:v>1.3649653248736902</c:v>
                </c:pt>
                <c:pt idx="13">
                  <c:v>1.2984295306526368</c:v>
                </c:pt>
                <c:pt idx="14">
                  <c:v>1.2413988498917345</c:v>
                </c:pt>
                <c:pt idx="15">
                  <c:v>1.1919722598989517</c:v>
                </c:pt>
                <c:pt idx="16">
                  <c:v>1.1487239936552671</c:v>
                </c:pt>
                <c:pt idx="17">
                  <c:v>1.1105637587343693</c:v>
                </c:pt>
                <c:pt idx="18">
                  <c:v>1.0766435499157934</c:v>
                </c:pt>
                <c:pt idx="19">
                  <c:v>1.0462938893939095</c:v>
                </c:pt>
                <c:pt idx="20">
                  <c:v>1.018979194924214</c:v>
                </c:pt>
                <c:pt idx="21">
                  <c:v>0.99426589992782288</c:v>
                </c:pt>
                <c:pt idx="22">
                  <c:v>0.97179926811292172</c:v>
                </c:pt>
                <c:pt idx="23">
                  <c:v>0.95128625645583831</c:v>
                </c:pt>
                <c:pt idx="24">
                  <c:v>0.93248266243684497</c:v>
                </c:pt>
                <c:pt idx="25">
                  <c:v>0.91518335593937117</c:v>
                </c:pt>
                <c:pt idx="26">
                  <c:v>0.89921476532631839</c:v>
                </c:pt>
                <c:pt idx="27">
                  <c:v>0.88442903327719546</c:v>
                </c:pt>
                <c:pt idx="28">
                  <c:v>0.87069942494586727</c:v>
                </c:pt>
                <c:pt idx="29">
                  <c:v>0.85791668615463046</c:v>
                </c:pt>
                <c:pt idx="30">
                  <c:v>0.84598612994947597</c:v>
                </c:pt>
                <c:pt idx="31">
                  <c:v>0.83482528704787995</c:v>
                </c:pt>
                <c:pt idx="32">
                  <c:v>0.82436199682763367</c:v>
                </c:pt>
                <c:pt idx="33">
                  <c:v>0.8145328454086147</c:v>
                </c:pt>
                <c:pt idx="34">
                  <c:v>0.80528187936718465</c:v>
                </c:pt>
                <c:pt idx="35">
                  <c:v>0.79655953995669371</c:v>
                </c:pt>
                <c:pt idx="36">
                  <c:v>0.78832177495789668</c:v>
                </c:pt>
                <c:pt idx="37">
                  <c:v>0.78052929455362918</c:v>
                </c:pt>
                <c:pt idx="38">
                  <c:v>0.77314694469695466</c:v>
                </c:pt>
                <c:pt idx="39">
                  <c:v>0.7661431768842123</c:v>
                </c:pt>
                <c:pt idx="40">
                  <c:v>0.75948959746210698</c:v>
                </c:pt>
                <c:pt idx="41">
                  <c:v>0.75316058288986043</c:v>
                </c:pt>
                <c:pt idx="42">
                  <c:v>0.74713294996391144</c:v>
                </c:pt>
                <c:pt idx="43">
                  <c:v>0.74138567205777395</c:v>
                </c:pt>
                <c:pt idx="44">
                  <c:v>0.73589963405646086</c:v>
                </c:pt>
                <c:pt idx="45">
                  <c:v>0.73065741996631728</c:v>
                </c:pt>
                <c:pt idx="46">
                  <c:v>0.72564312822791921</c:v>
                </c:pt>
                <c:pt idx="47">
                  <c:v>0.72084221060604847</c:v>
                </c:pt>
                <c:pt idx="48">
                  <c:v>0.71624133121842248</c:v>
                </c:pt>
                <c:pt idx="49">
                  <c:v>0.71182824282620971</c:v>
                </c:pt>
                <c:pt idx="50">
                  <c:v>0.7075916779696857</c:v>
                </c:pt>
                <c:pt idx="51">
                  <c:v>0.7035212529114564</c:v>
                </c:pt>
                <c:pt idx="52">
                  <c:v>0.69960738266315925</c:v>
                </c:pt>
                <c:pt idx="53">
                  <c:v>0.69584120563177898</c:v>
                </c:pt>
                <c:pt idx="54">
                  <c:v>0.69221451663859768</c:v>
                </c:pt>
                <c:pt idx="55">
                  <c:v>0.68871970724516862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'risk averse r=1'!$N$1</c:f>
              <c:strCache>
                <c:ptCount val="1"/>
                <c:pt idx="0">
                  <c:v>Choice (above: P-bet chosen)</c:v>
                </c:pt>
              </c:strCache>
            </c:strRef>
          </c:tx>
          <c:spPr>
            <a:ln w="38100">
              <a:solidFill>
                <a:schemeClr val="tx1">
                  <a:alpha val="51000"/>
                </a:schemeClr>
              </a:solidFill>
            </a:ln>
          </c:spPr>
          <c:marker>
            <c:symbol val="none"/>
          </c:marker>
          <c:xVal>
            <c:numRef>
              <c:f>'risk averse r=1'!$L$2:$L$57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averse r=1'!$N$2:$N$57</c:f>
              <c:numCache>
                <c:formatCode>0.0</c:formatCode>
                <c:ptCount val="56"/>
                <c:pt idx="0" formatCode="General">
                  <c:v>-51.397919492421423</c:v>
                </c:pt>
                <c:pt idx="1">
                  <c:v>-9.8795838984842774</c:v>
                </c:pt>
                <c:pt idx="2">
                  <c:v>-4.6897919492421396</c:v>
                </c:pt>
                <c:pt idx="3">
                  <c:v>-2.9598612994947606</c:v>
                </c:pt>
                <c:pt idx="4">
                  <c:v>-2.0948959746210702</c:v>
                </c:pt>
                <c:pt idx="5">
                  <c:v>-1.575916779696857</c:v>
                </c:pt>
                <c:pt idx="6" formatCode="General">
                  <c:v>-1.2299306497473805</c:v>
                </c:pt>
                <c:pt idx="7" formatCode="General">
                  <c:v>-0.98279769978346831</c:v>
                </c:pt>
                <c:pt idx="8" formatCode="General">
                  <c:v>-0.79744798731053534</c:v>
                </c:pt>
                <c:pt idx="9" formatCode="General">
                  <c:v>-0.65328709983158639</c:v>
                </c:pt>
                <c:pt idx="10" formatCode="General">
                  <c:v>-0.53795838984842737</c:v>
                </c:pt>
                <c:pt idx="11" formatCode="General">
                  <c:v>-0.44359853622584311</c:v>
                </c:pt>
                <c:pt idx="12" formatCode="General">
                  <c:v>-0.36496532487369027</c:v>
                </c:pt>
                <c:pt idx="13" formatCode="General">
                  <c:v>-0.29842953065263689</c:v>
                </c:pt>
                <c:pt idx="14" formatCode="General">
                  <c:v>-0.24139884989173491</c:v>
                </c:pt>
                <c:pt idx="15" formatCode="General">
                  <c:v>-0.19197225989895206</c:v>
                </c:pt>
                <c:pt idx="16" formatCode="General">
                  <c:v>-0.14872399365526756</c:v>
                </c:pt>
                <c:pt idx="17" formatCode="General">
                  <c:v>-0.11056375873436974</c:v>
                </c:pt>
                <c:pt idx="18" formatCode="General">
                  <c:v>-7.6643549915793488E-2</c:v>
                </c:pt>
                <c:pt idx="19" formatCode="General">
                  <c:v>-4.6293889393909458E-2</c:v>
                </c:pt>
                <c:pt idx="20" formatCode="General">
                  <c:v>-1.8979194924213832E-2</c:v>
                </c:pt>
                <c:pt idx="21" formatCode="General">
                  <c:v>5.7341000721771E-3</c:v>
                </c:pt>
                <c:pt idx="22" formatCode="General">
                  <c:v>2.8200731887078275E-2</c:v>
                </c:pt>
                <c:pt idx="23" formatCode="General">
                  <c:v>4.8713743544161657E-2</c:v>
                </c:pt>
                <c:pt idx="24" formatCode="General">
                  <c:v>6.7517337563155047E-2</c:v>
                </c:pt>
                <c:pt idx="25" formatCode="General">
                  <c:v>8.4816644060628679E-2</c:v>
                </c:pt>
                <c:pt idx="26" formatCode="General">
                  <c:v>0.10078523467368153</c:v>
                </c:pt>
                <c:pt idx="27" formatCode="General">
                  <c:v>0.11557096672280427</c:v>
                </c:pt>
                <c:pt idx="28" formatCode="General">
                  <c:v>0.12930057505413259</c:v>
                </c:pt>
                <c:pt idx="29" formatCode="General">
                  <c:v>0.14208331384536946</c:v>
                </c:pt>
                <c:pt idx="30" formatCode="General">
                  <c:v>0.15401387005052392</c:v>
                </c:pt>
                <c:pt idx="31" formatCode="General">
                  <c:v>0.16517471295211997</c:v>
                </c:pt>
                <c:pt idx="32" formatCode="General">
                  <c:v>0.17563800317236611</c:v>
                </c:pt>
                <c:pt idx="33" formatCode="General">
                  <c:v>0.18546715459138524</c:v>
                </c:pt>
                <c:pt idx="34" formatCode="General">
                  <c:v>0.19471812063281513</c:v>
                </c:pt>
                <c:pt idx="35" formatCode="General">
                  <c:v>0.20344046004330602</c:v>
                </c:pt>
                <c:pt idx="36" formatCode="General">
                  <c:v>0.21167822504210315</c:v>
                </c:pt>
                <c:pt idx="37" formatCode="General">
                  <c:v>0.21947070544637093</c:v>
                </c:pt>
                <c:pt idx="38" formatCode="General">
                  <c:v>0.22685305530304528</c:v>
                </c:pt>
                <c:pt idx="39" formatCode="General">
                  <c:v>0.23385682311578779</c:v>
                </c:pt>
                <c:pt idx="40" formatCode="General">
                  <c:v>0.24051040253789313</c:v>
                </c:pt>
                <c:pt idx="41" formatCode="General">
                  <c:v>0.24683941711013954</c:v>
                </c:pt>
                <c:pt idx="42" formatCode="General">
                  <c:v>0.25286705003608867</c:v>
                </c:pt>
                <c:pt idx="43" formatCode="General">
                  <c:v>0.25861432794222605</c:v>
                </c:pt>
                <c:pt idx="44" formatCode="General">
                  <c:v>0.26410036594353914</c:v>
                </c:pt>
                <c:pt idx="45" formatCode="General">
                  <c:v>0.26934258003368267</c:v>
                </c:pt>
                <c:pt idx="46" formatCode="General">
                  <c:v>0.27435687177208068</c:v>
                </c:pt>
                <c:pt idx="47" formatCode="General">
                  <c:v>0.27915778939395147</c:v>
                </c:pt>
                <c:pt idx="48" formatCode="General">
                  <c:v>0.28375866878157724</c:v>
                </c:pt>
                <c:pt idx="49" formatCode="General">
                  <c:v>0.28817175717379012</c:v>
                </c:pt>
                <c:pt idx="50" formatCode="General">
                  <c:v>0.2924083220303143</c:v>
                </c:pt>
                <c:pt idx="51" formatCode="General">
                  <c:v>0.29647874708854333</c:v>
                </c:pt>
                <c:pt idx="52" formatCode="General">
                  <c:v>0.30039261733684058</c:v>
                </c:pt>
                <c:pt idx="53" formatCode="General">
                  <c:v>0.30415879436822091</c:v>
                </c:pt>
                <c:pt idx="54" formatCode="General">
                  <c:v>0.30778548336140205</c:v>
                </c:pt>
                <c:pt idx="55" formatCode="General">
                  <c:v>0.31128029275483121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436416"/>
        <c:axId val="165459072"/>
      </c:scatterChart>
      <c:valAx>
        <c:axId val="165436416"/>
        <c:scaling>
          <c:orientation val="minMax"/>
          <c:max val="0.44000000000000006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β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5073002782079252"/>
              <c:y val="0.944980257779393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5459072"/>
        <c:crosses val="autoZero"/>
        <c:crossBetween val="midCat"/>
        <c:majorUnit val="0.2"/>
      </c:valAx>
      <c:valAx>
        <c:axId val="165459072"/>
        <c:scaling>
          <c:orientation val="minMax"/>
          <c:max val="1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α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9478326156520752E-2"/>
              <c:y val="1.5369931060368363E-2"/>
            </c:manualLayout>
          </c:layout>
          <c:overlay val="0"/>
        </c:title>
        <c:numFmt formatCode="0.0" sourceLinked="1"/>
        <c:majorTickMark val="in"/>
        <c:minorTickMark val="none"/>
        <c:tickLblPos val="low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5436416"/>
        <c:crosses val="autoZero"/>
        <c:crossBetween val="midCat"/>
        <c:majorUnit val="0.2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0759609897248"/>
          <c:y val="9.8407829774922323E-2"/>
          <c:w val="0.79868869404851517"/>
          <c:h val="0.7818847018138561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'risk averse r=0.8'!$O$1</c:f>
              <c:strCache>
                <c:ptCount val="1"/>
                <c:pt idx="0">
                  <c:v>Valuation (above: $-bet valued more)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'risk averse r=0.8'!$L$2:$L$57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averse r=0.8'!$O$2:$O$57</c:f>
              <c:numCache>
                <c:formatCode>0.0</c:formatCode>
                <c:ptCount val="56"/>
                <c:pt idx="0">
                  <c:v>87.119405644261988</c:v>
                </c:pt>
                <c:pt idx="1">
                  <c:v>17.823881128852388</c:v>
                </c:pt>
                <c:pt idx="2">
                  <c:v>9.1619405644261924</c:v>
                </c:pt>
                <c:pt idx="3">
                  <c:v>6.2746270429507982</c:v>
                </c:pt>
                <c:pt idx="4">
                  <c:v>4.8309702822130971</c:v>
                </c:pt>
                <c:pt idx="5">
                  <c:v>3.9647762257704784</c:v>
                </c:pt>
                <c:pt idx="6">
                  <c:v>3.3873135214753987</c:v>
                </c:pt>
                <c:pt idx="7">
                  <c:v>2.9748401612646278</c:v>
                </c:pt>
                <c:pt idx="8">
                  <c:v>2.6654851411065481</c:v>
                </c:pt>
                <c:pt idx="9">
                  <c:v>2.424875680983599</c:v>
                </c:pt>
                <c:pt idx="10">
                  <c:v>2.2323881128852392</c:v>
                </c:pt>
                <c:pt idx="11">
                  <c:v>2.0748982844411263</c:v>
                </c:pt>
                <c:pt idx="12">
                  <c:v>1.9436567607376993</c:v>
                </c:pt>
                <c:pt idx="13">
                  <c:v>1.8326062406809533</c:v>
                </c:pt>
                <c:pt idx="14">
                  <c:v>1.7374200806323141</c:v>
                </c:pt>
                <c:pt idx="15">
                  <c:v>1.6549254085901588</c:v>
                </c:pt>
                <c:pt idx="16">
                  <c:v>1.5827425705532741</c:v>
                </c:pt>
                <c:pt idx="17">
                  <c:v>1.5190518311089642</c:v>
                </c:pt>
                <c:pt idx="18">
                  <c:v>1.4624378404917995</c:v>
                </c:pt>
                <c:pt idx="19">
                  <c:v>1.4117832173080207</c:v>
                </c:pt>
                <c:pt idx="20">
                  <c:v>1.3661940564426196</c:v>
                </c:pt>
                <c:pt idx="21">
                  <c:v>1.3249467204215424</c:v>
                </c:pt>
                <c:pt idx="22">
                  <c:v>1.2874491422205634</c:v>
                </c:pt>
                <c:pt idx="23">
                  <c:v>1.2532122229935823</c:v>
                </c:pt>
                <c:pt idx="24">
                  <c:v>1.2218283803688497</c:v>
                </c:pt>
                <c:pt idx="25">
                  <c:v>1.1929552451540957</c:v>
                </c:pt>
                <c:pt idx="26">
                  <c:v>1.1663031203404766</c:v>
                </c:pt>
                <c:pt idx="27">
                  <c:v>1.1416252269945331</c:v>
                </c:pt>
                <c:pt idx="28">
                  <c:v>1.1187100403161572</c:v>
                </c:pt>
                <c:pt idx="29">
                  <c:v>1.0973752113397377</c:v>
                </c:pt>
                <c:pt idx="30">
                  <c:v>1.0774627042950795</c:v>
                </c:pt>
                <c:pt idx="31">
                  <c:v>1.0588348751242707</c:v>
                </c:pt>
                <c:pt idx="32">
                  <c:v>1.041371285276637</c:v>
                </c:pt>
                <c:pt idx="33">
                  <c:v>1.0249660948137089</c:v>
                </c:pt>
                <c:pt idx="34">
                  <c:v>1.009525915554482</c:v>
                </c:pt>
                <c:pt idx="35">
                  <c:v>0.99496803225292541</c:v>
                </c:pt>
                <c:pt idx="36">
                  <c:v>0.98121892024589974</c:v>
                </c:pt>
                <c:pt idx="37">
                  <c:v>0.96821300348249695</c:v>
                </c:pt>
                <c:pt idx="38">
                  <c:v>0.95589160865401024</c:v>
                </c:pt>
                <c:pt idx="39">
                  <c:v>0.94420208022698437</c:v>
                </c:pt>
                <c:pt idx="40">
                  <c:v>0.9330970282213098</c:v>
                </c:pt>
                <c:pt idx="41">
                  <c:v>0.92253368606957065</c:v>
                </c:pt>
                <c:pt idx="42">
                  <c:v>0.91247336021077119</c:v>
                </c:pt>
                <c:pt idx="43">
                  <c:v>0.90288095648493938</c:v>
                </c:pt>
                <c:pt idx="44">
                  <c:v>0.8937245711102817</c:v>
                </c:pt>
                <c:pt idx="45">
                  <c:v>0.88497513619671975</c:v>
                </c:pt>
                <c:pt idx="46">
                  <c:v>0.87660611149679102</c:v>
                </c:pt>
                <c:pt idx="47">
                  <c:v>0.86859321550749768</c:v>
                </c:pt>
                <c:pt idx="48">
                  <c:v>0.86091419018442483</c:v>
                </c:pt>
                <c:pt idx="49">
                  <c:v>0.85354859446637543</c:v>
                </c:pt>
                <c:pt idx="50">
                  <c:v>0.84647762257704795</c:v>
                </c:pt>
                <c:pt idx="51">
                  <c:v>0.83968394370298816</c:v>
                </c:pt>
                <c:pt idx="52">
                  <c:v>0.83315156017023828</c:v>
                </c:pt>
                <c:pt idx="53">
                  <c:v>0.82686568167646013</c:v>
                </c:pt>
                <c:pt idx="54">
                  <c:v>0.82081261349726653</c:v>
                </c:pt>
                <c:pt idx="55">
                  <c:v>0.81497965688822527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'risk averse r=0.8'!$N$1</c:f>
              <c:strCache>
                <c:ptCount val="1"/>
                <c:pt idx="0">
                  <c:v>Choice (above: P-bet chosen)</c:v>
                </c:pt>
              </c:strCache>
            </c:strRef>
          </c:tx>
          <c:spPr>
            <a:ln w="38100">
              <a:solidFill>
                <a:schemeClr val="tx1">
                  <a:alpha val="51000"/>
                </a:schemeClr>
              </a:solidFill>
            </a:ln>
          </c:spPr>
          <c:marker>
            <c:symbol val="none"/>
          </c:marker>
          <c:xVal>
            <c:numRef>
              <c:f>'risk averse r=0.8'!$L$2:$L$57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averse r=0.8'!$N$2:$N$57</c:f>
              <c:numCache>
                <c:formatCode>0.0</c:formatCode>
                <c:ptCount val="56"/>
                <c:pt idx="0" formatCode="General">
                  <c:v>-86.119405644262031</c:v>
                </c:pt>
                <c:pt idx="1">
                  <c:v>-16.823881128852388</c:v>
                </c:pt>
                <c:pt idx="2">
                  <c:v>-8.1619405644261942</c:v>
                </c:pt>
                <c:pt idx="3">
                  <c:v>-5.2746270429507991</c:v>
                </c:pt>
                <c:pt idx="4">
                  <c:v>-3.830970282213098</c:v>
                </c:pt>
                <c:pt idx="5">
                  <c:v>-2.9647762257704793</c:v>
                </c:pt>
                <c:pt idx="6" formatCode="General">
                  <c:v>-2.3873135214754</c:v>
                </c:pt>
                <c:pt idx="7" formatCode="General">
                  <c:v>-1.9748401612646274</c:v>
                </c:pt>
                <c:pt idx="8" formatCode="General">
                  <c:v>-1.6654851411065494</c:v>
                </c:pt>
                <c:pt idx="9" formatCode="General">
                  <c:v>-1.4248756809835985</c:v>
                </c:pt>
                <c:pt idx="10" formatCode="General">
                  <c:v>-1.2323881128852388</c:v>
                </c:pt>
                <c:pt idx="11" formatCode="General">
                  <c:v>-1.0748982844411263</c:v>
                </c:pt>
                <c:pt idx="12" formatCode="General">
                  <c:v>-0.94365676073769944</c:v>
                </c:pt>
                <c:pt idx="13" formatCode="General">
                  <c:v>-0.83260624068095346</c:v>
                </c:pt>
                <c:pt idx="14" formatCode="General">
                  <c:v>-0.73742008063231468</c:v>
                </c:pt>
                <c:pt idx="15" formatCode="General">
                  <c:v>-0.65492540859015946</c:v>
                </c:pt>
                <c:pt idx="16" formatCode="General">
                  <c:v>-0.58274257055327461</c:v>
                </c:pt>
                <c:pt idx="17" formatCode="General">
                  <c:v>-0.51905183110896458</c:v>
                </c:pt>
                <c:pt idx="18" formatCode="General">
                  <c:v>-0.46243784049180003</c:v>
                </c:pt>
                <c:pt idx="19" formatCode="General">
                  <c:v>-0.41178321730802048</c:v>
                </c:pt>
                <c:pt idx="20" formatCode="General">
                  <c:v>-0.36619405644261949</c:v>
                </c:pt>
                <c:pt idx="21" formatCode="General">
                  <c:v>-0.32494672042154249</c:v>
                </c:pt>
                <c:pt idx="22" formatCode="General">
                  <c:v>-0.28744914222056317</c:v>
                </c:pt>
                <c:pt idx="23" formatCode="General">
                  <c:v>-0.25321222299358231</c:v>
                </c:pt>
                <c:pt idx="24" formatCode="General">
                  <c:v>-0.22182838036884997</c:v>
                </c:pt>
                <c:pt idx="25" formatCode="General">
                  <c:v>-0.1929552451540959</c:v>
                </c:pt>
                <c:pt idx="26" formatCode="General">
                  <c:v>-0.16630312034047667</c:v>
                </c:pt>
                <c:pt idx="27" formatCode="General">
                  <c:v>-0.14162522699453337</c:v>
                </c:pt>
                <c:pt idx="28" formatCode="General">
                  <c:v>-0.1187100403161571</c:v>
                </c:pt>
                <c:pt idx="29" formatCode="General">
                  <c:v>-9.7375211339738102E-2</c:v>
                </c:pt>
                <c:pt idx="30" formatCode="General">
                  <c:v>-7.7462704295079732E-2</c:v>
                </c:pt>
                <c:pt idx="31" formatCode="General">
                  <c:v>-5.8834875124270943E-2</c:v>
                </c:pt>
                <c:pt idx="32" formatCode="General">
                  <c:v>-4.1371285276637387E-2</c:v>
                </c:pt>
                <c:pt idx="33" formatCode="General">
                  <c:v>-2.4966094813709202E-2</c:v>
                </c:pt>
                <c:pt idx="34" formatCode="General">
                  <c:v>-9.525915554482383E-3</c:v>
                </c:pt>
                <c:pt idx="35" formatCode="General">
                  <c:v>5.0319677470743321E-3</c:v>
                </c:pt>
                <c:pt idx="36" formatCode="General">
                  <c:v>1.8781079754099855E-2</c:v>
                </c:pt>
                <c:pt idx="37" formatCode="General">
                  <c:v>3.1786996517502886E-2</c:v>
                </c:pt>
                <c:pt idx="38" formatCode="General">
                  <c:v>4.4108391345989727E-2</c:v>
                </c:pt>
                <c:pt idx="39" formatCode="General">
                  <c:v>5.5797919773015701E-2</c:v>
                </c:pt>
                <c:pt idx="40" formatCode="General">
                  <c:v>6.6902971778690132E-2</c:v>
                </c:pt>
                <c:pt idx="41" formatCode="General">
                  <c:v>7.7466313930429478E-2</c:v>
                </c:pt>
                <c:pt idx="42" formatCode="General">
                  <c:v>8.7526639789228811E-2</c:v>
                </c:pt>
                <c:pt idx="43" formatCode="General">
                  <c:v>9.7119043515060552E-2</c:v>
                </c:pt>
                <c:pt idx="44" formatCode="General">
                  <c:v>0.10627542888971832</c:v>
                </c:pt>
                <c:pt idx="45" formatCode="General">
                  <c:v>0.1150248638032802</c:v>
                </c:pt>
                <c:pt idx="46" formatCode="General">
                  <c:v>0.12339388850320855</c:v>
                </c:pt>
                <c:pt idx="47" formatCode="General">
                  <c:v>0.13140678449250223</c:v>
                </c:pt>
                <c:pt idx="48" formatCode="General">
                  <c:v>0.13908580981557497</c:v>
                </c:pt>
                <c:pt idx="49" formatCode="General">
                  <c:v>0.14645140553362471</c:v>
                </c:pt>
                <c:pt idx="50" formatCode="General">
                  <c:v>0.15352237742295191</c:v>
                </c:pt>
                <c:pt idx="51" formatCode="General">
                  <c:v>0.16031605629701171</c:v>
                </c:pt>
                <c:pt idx="52" formatCode="General">
                  <c:v>0.16684843982976133</c:v>
                </c:pt>
                <c:pt idx="53" formatCode="General">
                  <c:v>0.17313431832353945</c:v>
                </c:pt>
                <c:pt idx="54" formatCode="General">
                  <c:v>0.17918738650273328</c:v>
                </c:pt>
                <c:pt idx="55" formatCode="General">
                  <c:v>0.18502034311177451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736000"/>
        <c:axId val="160737920"/>
      </c:scatterChart>
      <c:valAx>
        <c:axId val="160736000"/>
        <c:scaling>
          <c:orientation val="minMax"/>
          <c:max val="0.44000000000000006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β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5073002782079252"/>
              <c:y val="0.944980257779393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0737920"/>
        <c:crosses val="autoZero"/>
        <c:crossBetween val="midCat"/>
        <c:majorUnit val="0.2"/>
      </c:valAx>
      <c:valAx>
        <c:axId val="160737920"/>
        <c:scaling>
          <c:orientation val="minMax"/>
          <c:max val="1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α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9478326156520752E-2"/>
              <c:y val="1.5369931060368363E-2"/>
            </c:manualLayout>
          </c:layout>
          <c:overlay val="0"/>
        </c:title>
        <c:numFmt formatCode="0.0" sourceLinked="1"/>
        <c:majorTickMark val="in"/>
        <c:minorTickMark val="none"/>
        <c:tickLblPos val="low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0736000"/>
        <c:crosses val="autoZero"/>
        <c:crossBetween val="midCat"/>
        <c:majorUnit val="0.2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0759609897248"/>
          <c:y val="9.8407829774922323E-2"/>
          <c:w val="0.79868869404851517"/>
          <c:h val="0.7818847018138561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'risk averse r=1.2'!$O$1</c:f>
              <c:strCache>
                <c:ptCount val="1"/>
                <c:pt idx="0">
                  <c:v>Valuation (above: $-bet valued more)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'risk averse r=1.2'!$L$2:$L$57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averse r=1.2'!$O$2:$O$57</c:f>
              <c:numCache>
                <c:formatCode>0.0</c:formatCode>
                <c:ptCount val="56"/>
                <c:pt idx="0">
                  <c:v>31.831771193019655</c:v>
                </c:pt>
                <c:pt idx="1">
                  <c:v>6.7663542386039301</c:v>
                </c:pt>
                <c:pt idx="2">
                  <c:v>3.6331771193019642</c:v>
                </c:pt>
                <c:pt idx="3">
                  <c:v>2.5887847462013109</c:v>
                </c:pt>
                <c:pt idx="4">
                  <c:v>2.0665885596509828</c:v>
                </c:pt>
                <c:pt idx="5">
                  <c:v>1.7532708477207859</c:v>
                </c:pt>
                <c:pt idx="6">
                  <c:v>1.544392373100655</c:v>
                </c:pt>
                <c:pt idx="7">
                  <c:v>1.3951934626577045</c:v>
                </c:pt>
                <c:pt idx="8">
                  <c:v>1.2832942798254909</c:v>
                </c:pt>
                <c:pt idx="9">
                  <c:v>1.1962615820671034</c:v>
                </c:pt>
                <c:pt idx="10">
                  <c:v>1.1266354238603931</c:v>
                </c:pt>
                <c:pt idx="11">
                  <c:v>1.0696685671458117</c:v>
                </c:pt>
                <c:pt idx="12">
                  <c:v>1.0221961865503275</c:v>
                </c:pt>
                <c:pt idx="13">
                  <c:v>0.98202724912337924</c:v>
                </c:pt>
                <c:pt idx="14">
                  <c:v>0.94759673132885247</c:v>
                </c:pt>
                <c:pt idx="15">
                  <c:v>0.91775694924026185</c:v>
                </c:pt>
                <c:pt idx="16">
                  <c:v>0.89164713991274547</c:v>
                </c:pt>
                <c:pt idx="17">
                  <c:v>0.86860907285905475</c:v>
                </c:pt>
                <c:pt idx="18">
                  <c:v>0.8481307910335516</c:v>
                </c:pt>
                <c:pt idx="19">
                  <c:v>0.82980811782125963</c:v>
                </c:pt>
                <c:pt idx="20">
                  <c:v>0.81331771193019664</c:v>
                </c:pt>
                <c:pt idx="21">
                  <c:v>0.7983978208859015</c:v>
                </c:pt>
                <c:pt idx="22">
                  <c:v>0.78483428357290586</c:v>
                </c:pt>
                <c:pt idx="23">
                  <c:v>0.77245018428712742</c:v>
                </c:pt>
                <c:pt idx="24">
                  <c:v>0.76109809327516376</c:v>
                </c:pt>
                <c:pt idx="25">
                  <c:v>0.7506541695441572</c:v>
                </c:pt>
                <c:pt idx="26">
                  <c:v>0.74101362456168962</c:v>
                </c:pt>
                <c:pt idx="27">
                  <c:v>0.73208719402236777</c:v>
                </c:pt>
                <c:pt idx="28">
                  <c:v>0.72379836566442624</c:v>
                </c:pt>
                <c:pt idx="29">
                  <c:v>0.71608118064151505</c:v>
                </c:pt>
                <c:pt idx="30">
                  <c:v>0.70887847462013098</c:v>
                </c:pt>
                <c:pt idx="31">
                  <c:v>0.70214045930980418</c:v>
                </c:pt>
                <c:pt idx="32">
                  <c:v>0.69582356995637284</c:v>
                </c:pt>
                <c:pt idx="33">
                  <c:v>0.68988952238193746</c:v>
                </c:pt>
                <c:pt idx="34">
                  <c:v>0.68430453642952738</c:v>
                </c:pt>
                <c:pt idx="35">
                  <c:v>0.67903869253154081</c:v>
                </c:pt>
                <c:pt idx="36">
                  <c:v>0.6740653955167758</c:v>
                </c:pt>
                <c:pt idx="37">
                  <c:v>0.66936092536767378</c:v>
                </c:pt>
                <c:pt idx="38">
                  <c:v>0.66490405891062976</c:v>
                </c:pt>
                <c:pt idx="39">
                  <c:v>0.66067574970779308</c:v>
                </c:pt>
                <c:pt idx="40">
                  <c:v>0.65665885596509821</c:v>
                </c:pt>
                <c:pt idx="41">
                  <c:v>0.65283790825863242</c:v>
                </c:pt>
                <c:pt idx="42">
                  <c:v>0.64919891044295086</c:v>
                </c:pt>
                <c:pt idx="43">
                  <c:v>0.64572916833962635</c:v>
                </c:pt>
                <c:pt idx="44">
                  <c:v>0.64241714178645293</c:v>
                </c:pt>
                <c:pt idx="45">
                  <c:v>0.63925231641342073</c:v>
                </c:pt>
                <c:pt idx="46">
                  <c:v>0.63622509214356371</c:v>
                </c:pt>
                <c:pt idx="47">
                  <c:v>0.63332668592774322</c:v>
                </c:pt>
                <c:pt idx="48">
                  <c:v>0.63054904663758193</c:v>
                </c:pt>
                <c:pt idx="49">
                  <c:v>0.62788478037967199</c:v>
                </c:pt>
                <c:pt idx="50">
                  <c:v>0.62532708477207866</c:v>
                </c:pt>
                <c:pt idx="51">
                  <c:v>0.62286969095301836</c:v>
                </c:pt>
                <c:pt idx="52">
                  <c:v>0.62050681228084481</c:v>
                </c:pt>
                <c:pt idx="53">
                  <c:v>0.61823309884158362</c:v>
                </c:pt>
                <c:pt idx="54">
                  <c:v>0.61604359701118394</c:v>
                </c:pt>
                <c:pt idx="55">
                  <c:v>0.61393371342916236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'risk averse r=1.2'!$N$1</c:f>
              <c:strCache>
                <c:ptCount val="1"/>
                <c:pt idx="0">
                  <c:v>Choice (above: P-bet chosen)</c:v>
                </c:pt>
              </c:strCache>
            </c:strRef>
          </c:tx>
          <c:spPr>
            <a:ln w="38100">
              <a:solidFill>
                <a:schemeClr val="tx1">
                  <a:alpha val="51000"/>
                </a:schemeClr>
              </a:solidFill>
            </a:ln>
          </c:spPr>
          <c:marker>
            <c:symbol val="none"/>
          </c:marker>
          <c:xVal>
            <c:numRef>
              <c:f>'risk averse r=1.2'!$L$2:$L$57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averse r=1.2'!$N$2:$N$57</c:f>
              <c:numCache>
                <c:formatCode>0.0</c:formatCode>
                <c:ptCount val="56"/>
                <c:pt idx="0" formatCode="General">
                  <c:v>-30.831771193019659</c:v>
                </c:pt>
                <c:pt idx="1">
                  <c:v>-5.7663542386039284</c:v>
                </c:pt>
                <c:pt idx="2">
                  <c:v>-2.6331771193019646</c:v>
                </c:pt>
                <c:pt idx="3">
                  <c:v>-1.5887847462013107</c:v>
                </c:pt>
                <c:pt idx="4">
                  <c:v>-1.066588559650983</c:v>
                </c:pt>
                <c:pt idx="5">
                  <c:v>-0.75327084772078667</c:v>
                </c:pt>
                <c:pt idx="6" formatCode="General">
                  <c:v>-0.54439237310065547</c:v>
                </c:pt>
                <c:pt idx="7" formatCode="General">
                  <c:v>-0.39519346265770405</c:v>
                </c:pt>
                <c:pt idx="8" formatCode="General">
                  <c:v>-0.28329427982549144</c:v>
                </c:pt>
                <c:pt idx="9" formatCode="General">
                  <c:v>-0.19626158206710295</c:v>
                </c:pt>
                <c:pt idx="10" formatCode="General">
                  <c:v>-0.1266354238603925</c:v>
                </c:pt>
                <c:pt idx="11" formatCode="General">
                  <c:v>-6.9668567145811211E-2</c:v>
                </c:pt>
                <c:pt idx="12" formatCode="General">
                  <c:v>-2.21961865503278E-2</c:v>
                </c:pt>
                <c:pt idx="13" formatCode="General">
                  <c:v>1.7972750876620629E-2</c:v>
                </c:pt>
                <c:pt idx="14" formatCode="General">
                  <c:v>5.2403268671147446E-2</c:v>
                </c:pt>
                <c:pt idx="15" formatCode="General">
                  <c:v>8.2243050759738104E-2</c:v>
                </c:pt>
                <c:pt idx="16" formatCode="General">
                  <c:v>0.1083528600872542</c:v>
                </c:pt>
                <c:pt idx="17" formatCode="General">
                  <c:v>0.13139092714094489</c:v>
                </c:pt>
                <c:pt idx="18" formatCode="General">
                  <c:v>0.15186920896644804</c:v>
                </c:pt>
                <c:pt idx="19" formatCode="General">
                  <c:v>0.17019188217874071</c:v>
                </c:pt>
                <c:pt idx="20" formatCode="General">
                  <c:v>0.18668228806980372</c:v>
                </c:pt>
                <c:pt idx="21" formatCode="General">
                  <c:v>0.20160217911409858</c:v>
                </c:pt>
                <c:pt idx="22" formatCode="General">
                  <c:v>0.21516571642709412</c:v>
                </c:pt>
                <c:pt idx="23" formatCode="General">
                  <c:v>0.22754981571287253</c:v>
                </c:pt>
                <c:pt idx="24" formatCode="General">
                  <c:v>0.23890190672483624</c:v>
                </c:pt>
                <c:pt idx="25" formatCode="General">
                  <c:v>0.2493458304558426</c:v>
                </c:pt>
                <c:pt idx="26" formatCode="General">
                  <c:v>0.25898637543831027</c:v>
                </c:pt>
                <c:pt idx="27" formatCode="General">
                  <c:v>0.26791280597763217</c:v>
                </c:pt>
                <c:pt idx="28" formatCode="General">
                  <c:v>0.27620163433557382</c:v>
                </c:pt>
                <c:pt idx="29" formatCode="General">
                  <c:v>0.28391881935848512</c:v>
                </c:pt>
                <c:pt idx="30" formatCode="General">
                  <c:v>0.29112152537986891</c:v>
                </c:pt>
                <c:pt idx="31" formatCode="General">
                  <c:v>0.29785954069019571</c:v>
                </c:pt>
                <c:pt idx="32" formatCode="General">
                  <c:v>0.30417643004362721</c:v>
                </c:pt>
                <c:pt idx="33" formatCode="General">
                  <c:v>0.31011047761806271</c:v>
                </c:pt>
                <c:pt idx="34" formatCode="General">
                  <c:v>0.31569546357047246</c:v>
                </c:pt>
                <c:pt idx="35" formatCode="General">
                  <c:v>0.32096130746845897</c:v>
                </c:pt>
                <c:pt idx="36" formatCode="General">
                  <c:v>0.32593460448322403</c:v>
                </c:pt>
                <c:pt idx="37" formatCode="General">
                  <c:v>0.33063907463232634</c:v>
                </c:pt>
                <c:pt idx="38" formatCode="General">
                  <c:v>0.33509594108937035</c:v>
                </c:pt>
                <c:pt idx="39" formatCode="General">
                  <c:v>0.33932425029220697</c:v>
                </c:pt>
                <c:pt idx="40" formatCode="General">
                  <c:v>0.34334114403490179</c:v>
                </c:pt>
                <c:pt idx="41" formatCode="General">
                  <c:v>0.34716209174136753</c:v>
                </c:pt>
                <c:pt idx="42" formatCode="General">
                  <c:v>0.35080108955704931</c:v>
                </c:pt>
                <c:pt idx="43" formatCode="General">
                  <c:v>0.35427083166037371</c:v>
                </c:pt>
                <c:pt idx="44" formatCode="General">
                  <c:v>0.35758285821354707</c:v>
                </c:pt>
                <c:pt idx="45" formatCode="General">
                  <c:v>0.36074768358657933</c:v>
                </c:pt>
                <c:pt idx="46" formatCode="General">
                  <c:v>0.36377490785643612</c:v>
                </c:pt>
                <c:pt idx="47" formatCode="General">
                  <c:v>0.3666733140722569</c:v>
                </c:pt>
                <c:pt idx="48" formatCode="General">
                  <c:v>0.3694509533624179</c:v>
                </c:pt>
                <c:pt idx="49" formatCode="General">
                  <c:v>0.37211521962032784</c:v>
                </c:pt>
                <c:pt idx="50" formatCode="General">
                  <c:v>0.37467291522792123</c:v>
                </c:pt>
                <c:pt idx="51" formatCode="General">
                  <c:v>0.37713030904698158</c:v>
                </c:pt>
                <c:pt idx="52" formatCode="General">
                  <c:v>0.37949318771915513</c:v>
                </c:pt>
                <c:pt idx="53" formatCode="General">
                  <c:v>0.38176690115841622</c:v>
                </c:pt>
                <c:pt idx="54" formatCode="General">
                  <c:v>0.38395640298881589</c:v>
                </c:pt>
                <c:pt idx="55" formatCode="General">
                  <c:v>0.38606628657083758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182272"/>
        <c:axId val="164192640"/>
      </c:scatterChart>
      <c:valAx>
        <c:axId val="164182272"/>
        <c:scaling>
          <c:orientation val="minMax"/>
          <c:max val="0.44000000000000006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β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5073002782079252"/>
              <c:y val="0.944980257779393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4192640"/>
        <c:crosses val="autoZero"/>
        <c:crossBetween val="midCat"/>
        <c:majorUnit val="0.2"/>
      </c:valAx>
      <c:valAx>
        <c:axId val="164192640"/>
        <c:scaling>
          <c:orientation val="minMax"/>
          <c:max val="1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α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9478326156520752E-2"/>
              <c:y val="1.5369931060368363E-2"/>
            </c:manualLayout>
          </c:layout>
          <c:overlay val="0"/>
        </c:title>
        <c:numFmt formatCode="0.0" sourceLinked="1"/>
        <c:majorTickMark val="in"/>
        <c:minorTickMark val="none"/>
        <c:tickLblPos val="low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4182272"/>
        <c:crosses val="autoZero"/>
        <c:crossBetween val="midCat"/>
        <c:majorUnit val="0.2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0759609897248"/>
          <c:y val="9.8407829774922323E-2"/>
          <c:w val="0.79868869404851517"/>
          <c:h val="0.7818847018138561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'risk averse vary r graph '!$O$1</c:f>
              <c:strCache>
                <c:ptCount val="1"/>
                <c:pt idx="0">
                  <c:v>Valuation (above: $-bet valued more)</c:v>
                </c:pt>
              </c:strCache>
            </c:strRef>
          </c:tx>
          <c:spPr>
            <a:ln w="15875">
              <a:solidFill>
                <a:schemeClr val="bg1">
                  <a:lumMod val="50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'risk averse vary r graph 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averse vary r graph '!$O$2:$O$57</c:f>
              <c:numCache>
                <c:formatCode>0.0</c:formatCode>
                <c:ptCount val="56"/>
                <c:pt idx="0">
                  <c:v>52.397919492421408</c:v>
                </c:pt>
                <c:pt idx="1">
                  <c:v>10.879583898484277</c:v>
                </c:pt>
                <c:pt idx="2">
                  <c:v>5.6897919492421378</c:v>
                </c:pt>
                <c:pt idx="3">
                  <c:v>3.9598612994947611</c:v>
                </c:pt>
                <c:pt idx="4">
                  <c:v>3.0948959746210698</c:v>
                </c:pt>
                <c:pt idx="5">
                  <c:v>2.5759167796968558</c:v>
                </c:pt>
                <c:pt idx="6">
                  <c:v>2.2299306497473803</c:v>
                </c:pt>
                <c:pt idx="7">
                  <c:v>1.9827976997834686</c:v>
                </c:pt>
                <c:pt idx="8">
                  <c:v>1.7974479873105345</c:v>
                </c:pt>
                <c:pt idx="9">
                  <c:v>1.6532870998315867</c:v>
                </c:pt>
                <c:pt idx="10">
                  <c:v>1.5379583898484279</c:v>
                </c:pt>
                <c:pt idx="11">
                  <c:v>1.4435985362258434</c:v>
                </c:pt>
                <c:pt idx="12">
                  <c:v>1.3649653248736902</c:v>
                </c:pt>
                <c:pt idx="13">
                  <c:v>1.2984295306526368</c:v>
                </c:pt>
                <c:pt idx="14">
                  <c:v>1.2413988498917345</c:v>
                </c:pt>
                <c:pt idx="15">
                  <c:v>1.1919722598989517</c:v>
                </c:pt>
                <c:pt idx="16">
                  <c:v>1.1487239936552671</c:v>
                </c:pt>
                <c:pt idx="17">
                  <c:v>1.1105637587343693</c:v>
                </c:pt>
                <c:pt idx="18">
                  <c:v>1.0766435499157934</c:v>
                </c:pt>
                <c:pt idx="19">
                  <c:v>1.0462938893939095</c:v>
                </c:pt>
                <c:pt idx="20">
                  <c:v>1.018979194924214</c:v>
                </c:pt>
                <c:pt idx="21">
                  <c:v>0.99426589992782288</c:v>
                </c:pt>
                <c:pt idx="22">
                  <c:v>0.97179926811292172</c:v>
                </c:pt>
                <c:pt idx="23">
                  <c:v>0.95128625645583831</c:v>
                </c:pt>
                <c:pt idx="24">
                  <c:v>0.93248266243684497</c:v>
                </c:pt>
                <c:pt idx="25">
                  <c:v>0.91518335593937117</c:v>
                </c:pt>
                <c:pt idx="26">
                  <c:v>0.89921476532631839</c:v>
                </c:pt>
                <c:pt idx="27">
                  <c:v>0.88442903327719546</c:v>
                </c:pt>
                <c:pt idx="28">
                  <c:v>0.87069942494586727</c:v>
                </c:pt>
                <c:pt idx="29">
                  <c:v>0.85791668615463046</c:v>
                </c:pt>
                <c:pt idx="30">
                  <c:v>0.84598612994947597</c:v>
                </c:pt>
                <c:pt idx="31">
                  <c:v>0.83482528704787995</c:v>
                </c:pt>
                <c:pt idx="32">
                  <c:v>0.82436199682763367</c:v>
                </c:pt>
                <c:pt idx="33">
                  <c:v>0.8145328454086147</c:v>
                </c:pt>
                <c:pt idx="34">
                  <c:v>0.80528187936718465</c:v>
                </c:pt>
                <c:pt idx="35">
                  <c:v>0.79655953995669371</c:v>
                </c:pt>
                <c:pt idx="36">
                  <c:v>0.78832177495789668</c:v>
                </c:pt>
                <c:pt idx="37">
                  <c:v>0.78052929455362918</c:v>
                </c:pt>
                <c:pt idx="38">
                  <c:v>0.77314694469695466</c:v>
                </c:pt>
                <c:pt idx="39">
                  <c:v>0.7661431768842123</c:v>
                </c:pt>
                <c:pt idx="40">
                  <c:v>0.75948959746210698</c:v>
                </c:pt>
                <c:pt idx="41">
                  <c:v>0.75316058288986043</c:v>
                </c:pt>
                <c:pt idx="42">
                  <c:v>0.74713294996391144</c:v>
                </c:pt>
                <c:pt idx="43">
                  <c:v>0.74138567205777395</c:v>
                </c:pt>
                <c:pt idx="44">
                  <c:v>0.73589963405646086</c:v>
                </c:pt>
                <c:pt idx="45">
                  <c:v>0.73065741996631728</c:v>
                </c:pt>
                <c:pt idx="46">
                  <c:v>0.72564312822791921</c:v>
                </c:pt>
                <c:pt idx="47">
                  <c:v>0.72084221060604847</c:v>
                </c:pt>
                <c:pt idx="48">
                  <c:v>0.71624133121842248</c:v>
                </c:pt>
                <c:pt idx="49">
                  <c:v>0.71182824282620971</c:v>
                </c:pt>
                <c:pt idx="50">
                  <c:v>0.7075916779696857</c:v>
                </c:pt>
                <c:pt idx="51">
                  <c:v>0.7035212529114564</c:v>
                </c:pt>
                <c:pt idx="52">
                  <c:v>0.69960738266315925</c:v>
                </c:pt>
                <c:pt idx="53">
                  <c:v>0.69584120563177898</c:v>
                </c:pt>
                <c:pt idx="54">
                  <c:v>0.69221451663859768</c:v>
                </c:pt>
                <c:pt idx="55">
                  <c:v>0.68871970724516862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'risk averse vary r graph '!$N$1</c:f>
              <c:strCache>
                <c:ptCount val="1"/>
                <c:pt idx="0">
                  <c:v>Choice (above: P-bet chosen)</c:v>
                </c:pt>
              </c:strCache>
            </c:strRef>
          </c:tx>
          <c:spPr>
            <a:ln w="381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'risk averse vary r graph 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averse vary r graph '!$N$2:$N$57</c:f>
              <c:numCache>
                <c:formatCode>0.0</c:formatCode>
                <c:ptCount val="56"/>
                <c:pt idx="0" formatCode="General">
                  <c:v>-51.397919492421423</c:v>
                </c:pt>
                <c:pt idx="1">
                  <c:v>-9.8795838984842774</c:v>
                </c:pt>
                <c:pt idx="2">
                  <c:v>-4.6897919492421396</c:v>
                </c:pt>
                <c:pt idx="3">
                  <c:v>-2.9598612994947606</c:v>
                </c:pt>
                <c:pt idx="4">
                  <c:v>-2.0948959746210702</c:v>
                </c:pt>
                <c:pt idx="5">
                  <c:v>-1.575916779696857</c:v>
                </c:pt>
                <c:pt idx="6" formatCode="General">
                  <c:v>-1.2299306497473805</c:v>
                </c:pt>
                <c:pt idx="7" formatCode="General">
                  <c:v>-0.98279769978346831</c:v>
                </c:pt>
                <c:pt idx="8" formatCode="General">
                  <c:v>-0.79744798731053534</c:v>
                </c:pt>
                <c:pt idx="9" formatCode="General">
                  <c:v>-0.65328709983158639</c:v>
                </c:pt>
                <c:pt idx="10" formatCode="General">
                  <c:v>-0.53795838984842737</c:v>
                </c:pt>
                <c:pt idx="11" formatCode="General">
                  <c:v>-0.44359853622584311</c:v>
                </c:pt>
                <c:pt idx="12" formatCode="General">
                  <c:v>-0.36496532487369027</c:v>
                </c:pt>
                <c:pt idx="13" formatCode="General">
                  <c:v>-0.29842953065263689</c:v>
                </c:pt>
                <c:pt idx="14" formatCode="General">
                  <c:v>-0.24139884989173491</c:v>
                </c:pt>
                <c:pt idx="15" formatCode="General">
                  <c:v>-0.19197225989895206</c:v>
                </c:pt>
                <c:pt idx="16" formatCode="General">
                  <c:v>-0.14872399365526756</c:v>
                </c:pt>
                <c:pt idx="17" formatCode="General">
                  <c:v>-0.11056375873436974</c:v>
                </c:pt>
                <c:pt idx="18" formatCode="General">
                  <c:v>-7.6643549915793488E-2</c:v>
                </c:pt>
                <c:pt idx="19" formatCode="General">
                  <c:v>-4.6293889393909458E-2</c:v>
                </c:pt>
                <c:pt idx="20" formatCode="General">
                  <c:v>-1.8979194924213832E-2</c:v>
                </c:pt>
                <c:pt idx="21" formatCode="General">
                  <c:v>5.7341000721771E-3</c:v>
                </c:pt>
                <c:pt idx="22" formatCode="General">
                  <c:v>2.8200731887078275E-2</c:v>
                </c:pt>
                <c:pt idx="23" formatCode="General">
                  <c:v>4.8713743544161657E-2</c:v>
                </c:pt>
                <c:pt idx="24" formatCode="General">
                  <c:v>6.7517337563155047E-2</c:v>
                </c:pt>
                <c:pt idx="25" formatCode="General">
                  <c:v>8.4816644060628679E-2</c:v>
                </c:pt>
                <c:pt idx="26" formatCode="General">
                  <c:v>0.10078523467368153</c:v>
                </c:pt>
                <c:pt idx="27" formatCode="General">
                  <c:v>0.11557096672280427</c:v>
                </c:pt>
                <c:pt idx="28" formatCode="General">
                  <c:v>0.12930057505413259</c:v>
                </c:pt>
                <c:pt idx="29" formatCode="General">
                  <c:v>0.14208331384536946</c:v>
                </c:pt>
                <c:pt idx="30" formatCode="General">
                  <c:v>0.15401387005052392</c:v>
                </c:pt>
                <c:pt idx="31" formatCode="General">
                  <c:v>0.16517471295211997</c:v>
                </c:pt>
                <c:pt idx="32" formatCode="General">
                  <c:v>0.17563800317236611</c:v>
                </c:pt>
                <c:pt idx="33" formatCode="General">
                  <c:v>0.18546715459138524</c:v>
                </c:pt>
                <c:pt idx="34" formatCode="General">
                  <c:v>0.19471812063281513</c:v>
                </c:pt>
                <c:pt idx="35" formatCode="General">
                  <c:v>0.20344046004330602</c:v>
                </c:pt>
                <c:pt idx="36" formatCode="General">
                  <c:v>0.21167822504210315</c:v>
                </c:pt>
                <c:pt idx="37" formatCode="General">
                  <c:v>0.21947070544637093</c:v>
                </c:pt>
                <c:pt idx="38" formatCode="General">
                  <c:v>0.22685305530304528</c:v>
                </c:pt>
                <c:pt idx="39" formatCode="General">
                  <c:v>0.23385682311578779</c:v>
                </c:pt>
                <c:pt idx="40" formatCode="General">
                  <c:v>0.24051040253789313</c:v>
                </c:pt>
                <c:pt idx="41" formatCode="General">
                  <c:v>0.24683941711013954</c:v>
                </c:pt>
                <c:pt idx="42" formatCode="General">
                  <c:v>0.25286705003608867</c:v>
                </c:pt>
                <c:pt idx="43" formatCode="General">
                  <c:v>0.25861432794222605</c:v>
                </c:pt>
                <c:pt idx="44" formatCode="General">
                  <c:v>0.26410036594353914</c:v>
                </c:pt>
                <c:pt idx="45" formatCode="General">
                  <c:v>0.26934258003368267</c:v>
                </c:pt>
                <c:pt idx="46" formatCode="General">
                  <c:v>0.27435687177208068</c:v>
                </c:pt>
                <c:pt idx="47" formatCode="General">
                  <c:v>0.27915778939395147</c:v>
                </c:pt>
                <c:pt idx="48" formatCode="General">
                  <c:v>0.28375866878157724</c:v>
                </c:pt>
                <c:pt idx="49" formatCode="General">
                  <c:v>0.28817175717379012</c:v>
                </c:pt>
                <c:pt idx="50" formatCode="General">
                  <c:v>0.2924083220303143</c:v>
                </c:pt>
                <c:pt idx="51" formatCode="General">
                  <c:v>0.29647874708854333</c:v>
                </c:pt>
                <c:pt idx="52" formatCode="General">
                  <c:v>0.30039261733684058</c:v>
                </c:pt>
                <c:pt idx="53" formatCode="General">
                  <c:v>0.30415879436822091</c:v>
                </c:pt>
                <c:pt idx="54" formatCode="General">
                  <c:v>0.30778548336140205</c:v>
                </c:pt>
                <c:pt idx="55" formatCode="General">
                  <c:v>0.31128029275483121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67520"/>
        <c:axId val="165869440"/>
      </c:scatterChart>
      <c:valAx>
        <c:axId val="165867520"/>
        <c:scaling>
          <c:orientation val="minMax"/>
          <c:max val="0.44000000000000006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β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5073002782079252"/>
              <c:y val="0.944980257779393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5869440"/>
        <c:crosses val="autoZero"/>
        <c:crossBetween val="midCat"/>
        <c:majorUnit val="0.2"/>
      </c:valAx>
      <c:valAx>
        <c:axId val="165869440"/>
        <c:scaling>
          <c:orientation val="minMax"/>
          <c:max val="1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α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9478326156520752E-2"/>
              <c:y val="1.5369931060368363E-2"/>
            </c:manualLayout>
          </c:layout>
          <c:overlay val="0"/>
        </c:title>
        <c:numFmt formatCode="0.0" sourceLinked="1"/>
        <c:majorTickMark val="in"/>
        <c:minorTickMark val="none"/>
        <c:tickLblPos val="low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5867520"/>
        <c:crosses val="autoZero"/>
        <c:crossBetween val="midCat"/>
        <c:majorUnit val="0.2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000759609897248"/>
          <c:y val="9.8407829774922323E-2"/>
          <c:w val="0.79868869404851517"/>
          <c:h val="0.78188470181385616"/>
        </c:manualLayout>
      </c:layout>
      <c:scatterChart>
        <c:scatterStyle val="smoothMarker"/>
        <c:varyColors val="0"/>
        <c:ser>
          <c:idx val="0"/>
          <c:order val="2"/>
          <c:tx>
            <c:strRef>
              <c:f>'risk averse r=0.8'!$O$1</c:f>
              <c:strCache>
                <c:ptCount val="1"/>
                <c:pt idx="0">
                  <c:v>Valuation (above: $-bet valued more)</c:v>
                </c:pt>
              </c:strCache>
            </c:strRef>
          </c:tx>
          <c:spPr>
            <a:ln w="15875">
              <a:solidFill>
                <a:sysClr val="window" lastClr="FFFFFF">
                  <a:lumMod val="85000"/>
                </a:sysClr>
              </a:solidFill>
              <a:prstDash val="lgDash"/>
            </a:ln>
          </c:spPr>
          <c:marker>
            <c:symbol val="none"/>
          </c:marker>
          <c:xVal>
            <c:numRef>
              <c:f>'risk averse r=0.8'!$L$2:$L$57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averse r=0.8'!$O$2:$O$57</c:f>
              <c:numCache>
                <c:formatCode>0.0</c:formatCode>
                <c:ptCount val="56"/>
                <c:pt idx="0">
                  <c:v>87.119405644261988</c:v>
                </c:pt>
                <c:pt idx="1">
                  <c:v>17.823881128852388</c:v>
                </c:pt>
                <c:pt idx="2">
                  <c:v>9.1619405644261924</c:v>
                </c:pt>
                <c:pt idx="3">
                  <c:v>6.2746270429507982</c:v>
                </c:pt>
                <c:pt idx="4">
                  <c:v>4.8309702822130971</c:v>
                </c:pt>
                <c:pt idx="5">
                  <c:v>3.9647762257704784</c:v>
                </c:pt>
                <c:pt idx="6">
                  <c:v>3.3873135214753987</c:v>
                </c:pt>
                <c:pt idx="7">
                  <c:v>2.9748401612646278</c:v>
                </c:pt>
                <c:pt idx="8">
                  <c:v>2.6654851411065481</c:v>
                </c:pt>
                <c:pt idx="9">
                  <c:v>2.424875680983599</c:v>
                </c:pt>
                <c:pt idx="10">
                  <c:v>2.2323881128852392</c:v>
                </c:pt>
                <c:pt idx="11">
                  <c:v>2.0748982844411263</c:v>
                </c:pt>
                <c:pt idx="12">
                  <c:v>1.9436567607376993</c:v>
                </c:pt>
                <c:pt idx="13">
                  <c:v>1.8326062406809533</c:v>
                </c:pt>
                <c:pt idx="14">
                  <c:v>1.7374200806323141</c:v>
                </c:pt>
                <c:pt idx="15">
                  <c:v>1.6549254085901588</c:v>
                </c:pt>
                <c:pt idx="16">
                  <c:v>1.5827425705532741</c:v>
                </c:pt>
                <c:pt idx="17">
                  <c:v>1.5190518311089642</c:v>
                </c:pt>
                <c:pt idx="18">
                  <c:v>1.4624378404917995</c:v>
                </c:pt>
                <c:pt idx="19">
                  <c:v>1.4117832173080207</c:v>
                </c:pt>
                <c:pt idx="20">
                  <c:v>1.3661940564426196</c:v>
                </c:pt>
                <c:pt idx="21">
                  <c:v>1.3249467204215424</c:v>
                </c:pt>
                <c:pt idx="22">
                  <c:v>1.2874491422205634</c:v>
                </c:pt>
                <c:pt idx="23">
                  <c:v>1.2532122229935823</c:v>
                </c:pt>
                <c:pt idx="24">
                  <c:v>1.2218283803688497</c:v>
                </c:pt>
                <c:pt idx="25">
                  <c:v>1.1929552451540957</c:v>
                </c:pt>
                <c:pt idx="26">
                  <c:v>1.1663031203404766</c:v>
                </c:pt>
                <c:pt idx="27">
                  <c:v>1.1416252269945331</c:v>
                </c:pt>
                <c:pt idx="28">
                  <c:v>1.1187100403161572</c:v>
                </c:pt>
                <c:pt idx="29">
                  <c:v>1.0973752113397377</c:v>
                </c:pt>
                <c:pt idx="30">
                  <c:v>1.0774627042950795</c:v>
                </c:pt>
                <c:pt idx="31">
                  <c:v>1.0588348751242707</c:v>
                </c:pt>
                <c:pt idx="32">
                  <c:v>1.041371285276637</c:v>
                </c:pt>
                <c:pt idx="33">
                  <c:v>1.0249660948137089</c:v>
                </c:pt>
                <c:pt idx="34">
                  <c:v>1.009525915554482</c:v>
                </c:pt>
                <c:pt idx="35">
                  <c:v>0.99496803225292541</c:v>
                </c:pt>
                <c:pt idx="36">
                  <c:v>0.98121892024589974</c:v>
                </c:pt>
                <c:pt idx="37">
                  <c:v>0.96821300348249695</c:v>
                </c:pt>
                <c:pt idx="38">
                  <c:v>0.95589160865401024</c:v>
                </c:pt>
                <c:pt idx="39">
                  <c:v>0.94420208022698437</c:v>
                </c:pt>
                <c:pt idx="40">
                  <c:v>0.9330970282213098</c:v>
                </c:pt>
                <c:pt idx="41">
                  <c:v>0.92253368606957065</c:v>
                </c:pt>
                <c:pt idx="42">
                  <c:v>0.91247336021077119</c:v>
                </c:pt>
                <c:pt idx="43">
                  <c:v>0.90288095648493938</c:v>
                </c:pt>
                <c:pt idx="44">
                  <c:v>0.8937245711102817</c:v>
                </c:pt>
                <c:pt idx="45">
                  <c:v>0.88497513619671975</c:v>
                </c:pt>
                <c:pt idx="46">
                  <c:v>0.87660611149679102</c:v>
                </c:pt>
                <c:pt idx="47">
                  <c:v>0.86859321550749768</c:v>
                </c:pt>
                <c:pt idx="48">
                  <c:v>0.86091419018442483</c:v>
                </c:pt>
                <c:pt idx="49">
                  <c:v>0.85354859446637543</c:v>
                </c:pt>
                <c:pt idx="50">
                  <c:v>0.84647762257704795</c:v>
                </c:pt>
                <c:pt idx="51">
                  <c:v>0.83968394370298816</c:v>
                </c:pt>
                <c:pt idx="52">
                  <c:v>0.83315156017023828</c:v>
                </c:pt>
                <c:pt idx="53">
                  <c:v>0.82686568167646013</c:v>
                </c:pt>
                <c:pt idx="54">
                  <c:v>0.82081261349726653</c:v>
                </c:pt>
                <c:pt idx="55">
                  <c:v>0.81497965688822527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'risk averse r=0.8'!$N$1</c:f>
              <c:strCache>
                <c:ptCount val="1"/>
                <c:pt idx="0">
                  <c:v>Choice (above: P-bet chosen)</c:v>
                </c:pt>
              </c:strCache>
            </c:strRef>
          </c:tx>
          <c:spPr>
            <a:ln w="38100">
              <a:solidFill>
                <a:sysClr val="window" lastClr="FFFFFF">
                  <a:lumMod val="85000"/>
                </a:sysClr>
              </a:solidFill>
            </a:ln>
          </c:spPr>
          <c:marker>
            <c:symbol val="none"/>
          </c:marker>
          <c:xVal>
            <c:numRef>
              <c:f>'risk averse r=0.8'!$L$2:$L$57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averse r=0.8'!$N$2:$N$57</c:f>
              <c:numCache>
                <c:formatCode>0.0</c:formatCode>
                <c:ptCount val="56"/>
                <c:pt idx="0" formatCode="General">
                  <c:v>-86.119405644262031</c:v>
                </c:pt>
                <c:pt idx="1">
                  <c:v>-16.823881128852388</c:v>
                </c:pt>
                <c:pt idx="2">
                  <c:v>-8.1619405644261942</c:v>
                </c:pt>
                <c:pt idx="3">
                  <c:v>-5.2746270429507991</c:v>
                </c:pt>
                <c:pt idx="4">
                  <c:v>-3.830970282213098</c:v>
                </c:pt>
                <c:pt idx="5">
                  <c:v>-2.9647762257704793</c:v>
                </c:pt>
                <c:pt idx="6" formatCode="General">
                  <c:v>-2.3873135214754</c:v>
                </c:pt>
                <c:pt idx="7" formatCode="General">
                  <c:v>-1.9748401612646274</c:v>
                </c:pt>
                <c:pt idx="8" formatCode="General">
                  <c:v>-1.6654851411065494</c:v>
                </c:pt>
                <c:pt idx="9" formatCode="General">
                  <c:v>-1.4248756809835985</c:v>
                </c:pt>
                <c:pt idx="10" formatCode="General">
                  <c:v>-1.2323881128852388</c:v>
                </c:pt>
                <c:pt idx="11" formatCode="General">
                  <c:v>-1.0748982844411263</c:v>
                </c:pt>
                <c:pt idx="12" formatCode="General">
                  <c:v>-0.94365676073769944</c:v>
                </c:pt>
                <c:pt idx="13" formatCode="General">
                  <c:v>-0.83260624068095346</c:v>
                </c:pt>
                <c:pt idx="14" formatCode="General">
                  <c:v>-0.73742008063231468</c:v>
                </c:pt>
                <c:pt idx="15" formatCode="General">
                  <c:v>-0.65492540859015946</c:v>
                </c:pt>
                <c:pt idx="16" formatCode="General">
                  <c:v>-0.58274257055327461</c:v>
                </c:pt>
                <c:pt idx="17" formatCode="General">
                  <c:v>-0.51905183110896458</c:v>
                </c:pt>
                <c:pt idx="18" formatCode="General">
                  <c:v>-0.46243784049180003</c:v>
                </c:pt>
                <c:pt idx="19" formatCode="General">
                  <c:v>-0.41178321730802048</c:v>
                </c:pt>
                <c:pt idx="20" formatCode="General">
                  <c:v>-0.36619405644261949</c:v>
                </c:pt>
                <c:pt idx="21" formatCode="General">
                  <c:v>-0.32494672042154249</c:v>
                </c:pt>
                <c:pt idx="22" formatCode="General">
                  <c:v>-0.28744914222056317</c:v>
                </c:pt>
                <c:pt idx="23" formatCode="General">
                  <c:v>-0.25321222299358231</c:v>
                </c:pt>
                <c:pt idx="24" formatCode="General">
                  <c:v>-0.22182838036884997</c:v>
                </c:pt>
                <c:pt idx="25" formatCode="General">
                  <c:v>-0.1929552451540959</c:v>
                </c:pt>
                <c:pt idx="26" formatCode="General">
                  <c:v>-0.16630312034047667</c:v>
                </c:pt>
                <c:pt idx="27" formatCode="General">
                  <c:v>-0.14162522699453337</c:v>
                </c:pt>
                <c:pt idx="28" formatCode="General">
                  <c:v>-0.1187100403161571</c:v>
                </c:pt>
                <c:pt idx="29" formatCode="General">
                  <c:v>-9.7375211339738102E-2</c:v>
                </c:pt>
                <c:pt idx="30" formatCode="General">
                  <c:v>-7.7462704295079732E-2</c:v>
                </c:pt>
                <c:pt idx="31" formatCode="General">
                  <c:v>-5.8834875124270943E-2</c:v>
                </c:pt>
                <c:pt idx="32" formatCode="General">
                  <c:v>-4.1371285276637387E-2</c:v>
                </c:pt>
                <c:pt idx="33" formatCode="General">
                  <c:v>-2.4966094813709202E-2</c:v>
                </c:pt>
                <c:pt idx="34" formatCode="General">
                  <c:v>-9.525915554482383E-3</c:v>
                </c:pt>
                <c:pt idx="35" formatCode="General">
                  <c:v>5.0319677470743321E-3</c:v>
                </c:pt>
                <c:pt idx="36" formatCode="General">
                  <c:v>1.8781079754099855E-2</c:v>
                </c:pt>
                <c:pt idx="37" formatCode="General">
                  <c:v>3.1786996517502886E-2</c:v>
                </c:pt>
                <c:pt idx="38" formatCode="General">
                  <c:v>4.4108391345989727E-2</c:v>
                </c:pt>
                <c:pt idx="39" formatCode="General">
                  <c:v>5.5797919773015701E-2</c:v>
                </c:pt>
                <c:pt idx="40" formatCode="General">
                  <c:v>6.6902971778690132E-2</c:v>
                </c:pt>
                <c:pt idx="41" formatCode="General">
                  <c:v>7.7466313930429478E-2</c:v>
                </c:pt>
                <c:pt idx="42" formatCode="General">
                  <c:v>8.7526639789228811E-2</c:v>
                </c:pt>
                <c:pt idx="43" formatCode="General">
                  <c:v>9.7119043515060552E-2</c:v>
                </c:pt>
                <c:pt idx="44" formatCode="General">
                  <c:v>0.10627542888971832</c:v>
                </c:pt>
                <c:pt idx="45" formatCode="General">
                  <c:v>0.1150248638032802</c:v>
                </c:pt>
                <c:pt idx="46" formatCode="General">
                  <c:v>0.12339388850320855</c:v>
                </c:pt>
                <c:pt idx="47" formatCode="General">
                  <c:v>0.13140678449250223</c:v>
                </c:pt>
                <c:pt idx="48" formatCode="General">
                  <c:v>0.13908580981557497</c:v>
                </c:pt>
                <c:pt idx="49" formatCode="General">
                  <c:v>0.14645140553362471</c:v>
                </c:pt>
                <c:pt idx="50" formatCode="General">
                  <c:v>0.15352237742295191</c:v>
                </c:pt>
                <c:pt idx="51" formatCode="General">
                  <c:v>0.16031605629701171</c:v>
                </c:pt>
                <c:pt idx="52" formatCode="General">
                  <c:v>0.16684843982976133</c:v>
                </c:pt>
                <c:pt idx="53" formatCode="General">
                  <c:v>0.17313431832353945</c:v>
                </c:pt>
                <c:pt idx="54" formatCode="General">
                  <c:v>0.17918738650273328</c:v>
                </c:pt>
                <c:pt idx="55" formatCode="General">
                  <c:v>0.18502034311177451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'risk averse vary r graph '!$O$1</c:f>
              <c:strCache>
                <c:ptCount val="1"/>
                <c:pt idx="0">
                  <c:v>Valuation (above: $-bet valued more)</c:v>
                </c:pt>
              </c:strCache>
            </c:strRef>
          </c:tx>
          <c:spPr>
            <a:ln w="15875">
              <a:solidFill>
                <a:schemeClr val="bg1">
                  <a:lumMod val="50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'risk averse vary r graph 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averse vary r graph '!$O$2:$O$57</c:f>
              <c:numCache>
                <c:formatCode>0.0</c:formatCode>
                <c:ptCount val="56"/>
                <c:pt idx="0">
                  <c:v>52.397919492421408</c:v>
                </c:pt>
                <c:pt idx="1">
                  <c:v>10.879583898484277</c:v>
                </c:pt>
                <c:pt idx="2">
                  <c:v>5.6897919492421378</c:v>
                </c:pt>
                <c:pt idx="3">
                  <c:v>3.9598612994947611</c:v>
                </c:pt>
                <c:pt idx="4">
                  <c:v>3.0948959746210698</c:v>
                </c:pt>
                <c:pt idx="5">
                  <c:v>2.5759167796968558</c:v>
                </c:pt>
                <c:pt idx="6">
                  <c:v>2.2299306497473803</c:v>
                </c:pt>
                <c:pt idx="7">
                  <c:v>1.9827976997834686</c:v>
                </c:pt>
                <c:pt idx="8">
                  <c:v>1.7974479873105345</c:v>
                </c:pt>
                <c:pt idx="9">
                  <c:v>1.6532870998315867</c:v>
                </c:pt>
                <c:pt idx="10">
                  <c:v>1.5379583898484279</c:v>
                </c:pt>
                <c:pt idx="11">
                  <c:v>1.4435985362258434</c:v>
                </c:pt>
                <c:pt idx="12">
                  <c:v>1.3649653248736902</c:v>
                </c:pt>
                <c:pt idx="13">
                  <c:v>1.2984295306526368</c:v>
                </c:pt>
                <c:pt idx="14">
                  <c:v>1.2413988498917345</c:v>
                </c:pt>
                <c:pt idx="15">
                  <c:v>1.1919722598989517</c:v>
                </c:pt>
                <c:pt idx="16">
                  <c:v>1.1487239936552671</c:v>
                </c:pt>
                <c:pt idx="17">
                  <c:v>1.1105637587343693</c:v>
                </c:pt>
                <c:pt idx="18">
                  <c:v>1.0766435499157934</c:v>
                </c:pt>
                <c:pt idx="19">
                  <c:v>1.0462938893939095</c:v>
                </c:pt>
                <c:pt idx="20">
                  <c:v>1.018979194924214</c:v>
                </c:pt>
                <c:pt idx="21">
                  <c:v>0.99426589992782288</c:v>
                </c:pt>
                <c:pt idx="22">
                  <c:v>0.97179926811292172</c:v>
                </c:pt>
                <c:pt idx="23">
                  <c:v>0.95128625645583831</c:v>
                </c:pt>
                <c:pt idx="24">
                  <c:v>0.93248266243684497</c:v>
                </c:pt>
                <c:pt idx="25">
                  <c:v>0.91518335593937117</c:v>
                </c:pt>
                <c:pt idx="26">
                  <c:v>0.89921476532631839</c:v>
                </c:pt>
                <c:pt idx="27">
                  <c:v>0.88442903327719546</c:v>
                </c:pt>
                <c:pt idx="28">
                  <c:v>0.87069942494586727</c:v>
                </c:pt>
                <c:pt idx="29">
                  <c:v>0.85791668615463046</c:v>
                </c:pt>
                <c:pt idx="30">
                  <c:v>0.84598612994947597</c:v>
                </c:pt>
                <c:pt idx="31">
                  <c:v>0.83482528704787995</c:v>
                </c:pt>
                <c:pt idx="32">
                  <c:v>0.82436199682763367</c:v>
                </c:pt>
                <c:pt idx="33">
                  <c:v>0.8145328454086147</c:v>
                </c:pt>
                <c:pt idx="34">
                  <c:v>0.80528187936718465</c:v>
                </c:pt>
                <c:pt idx="35">
                  <c:v>0.79655953995669371</c:v>
                </c:pt>
                <c:pt idx="36">
                  <c:v>0.78832177495789668</c:v>
                </c:pt>
                <c:pt idx="37">
                  <c:v>0.78052929455362918</c:v>
                </c:pt>
                <c:pt idx="38">
                  <c:v>0.77314694469695466</c:v>
                </c:pt>
                <c:pt idx="39">
                  <c:v>0.7661431768842123</c:v>
                </c:pt>
                <c:pt idx="40">
                  <c:v>0.75948959746210698</c:v>
                </c:pt>
                <c:pt idx="41">
                  <c:v>0.75316058288986043</c:v>
                </c:pt>
                <c:pt idx="42">
                  <c:v>0.74713294996391144</c:v>
                </c:pt>
                <c:pt idx="43">
                  <c:v>0.74138567205777395</c:v>
                </c:pt>
                <c:pt idx="44">
                  <c:v>0.73589963405646086</c:v>
                </c:pt>
                <c:pt idx="45">
                  <c:v>0.73065741996631728</c:v>
                </c:pt>
                <c:pt idx="46">
                  <c:v>0.72564312822791921</c:v>
                </c:pt>
                <c:pt idx="47">
                  <c:v>0.72084221060604847</c:v>
                </c:pt>
                <c:pt idx="48">
                  <c:v>0.71624133121842248</c:v>
                </c:pt>
                <c:pt idx="49">
                  <c:v>0.71182824282620971</c:v>
                </c:pt>
                <c:pt idx="50">
                  <c:v>0.7075916779696857</c:v>
                </c:pt>
                <c:pt idx="51">
                  <c:v>0.7035212529114564</c:v>
                </c:pt>
                <c:pt idx="52">
                  <c:v>0.69960738266315925</c:v>
                </c:pt>
                <c:pt idx="53">
                  <c:v>0.69584120563177898</c:v>
                </c:pt>
                <c:pt idx="54">
                  <c:v>0.69221451663859768</c:v>
                </c:pt>
                <c:pt idx="55">
                  <c:v>0.68871970724516862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'risk averse vary r graph '!$N$1</c:f>
              <c:strCache>
                <c:ptCount val="1"/>
                <c:pt idx="0">
                  <c:v>Choice (above: P-bet chosen)</c:v>
                </c:pt>
              </c:strCache>
            </c:strRef>
          </c:tx>
          <c:spPr>
            <a:ln w="381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'risk averse vary r graph 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averse vary r graph '!$N$2:$N$57</c:f>
              <c:numCache>
                <c:formatCode>0.0</c:formatCode>
                <c:ptCount val="56"/>
                <c:pt idx="0" formatCode="General">
                  <c:v>-51.397919492421423</c:v>
                </c:pt>
                <c:pt idx="1">
                  <c:v>-9.8795838984842774</c:v>
                </c:pt>
                <c:pt idx="2">
                  <c:v>-4.6897919492421396</c:v>
                </c:pt>
                <c:pt idx="3">
                  <c:v>-2.9598612994947606</c:v>
                </c:pt>
                <c:pt idx="4">
                  <c:v>-2.0948959746210702</c:v>
                </c:pt>
                <c:pt idx="5">
                  <c:v>-1.575916779696857</c:v>
                </c:pt>
                <c:pt idx="6" formatCode="General">
                  <c:v>-1.2299306497473805</c:v>
                </c:pt>
                <c:pt idx="7" formatCode="General">
                  <c:v>-0.98279769978346831</c:v>
                </c:pt>
                <c:pt idx="8" formatCode="General">
                  <c:v>-0.79744798731053534</c:v>
                </c:pt>
                <c:pt idx="9" formatCode="General">
                  <c:v>-0.65328709983158639</c:v>
                </c:pt>
                <c:pt idx="10" formatCode="General">
                  <c:v>-0.53795838984842737</c:v>
                </c:pt>
                <c:pt idx="11" formatCode="General">
                  <c:v>-0.44359853622584311</c:v>
                </c:pt>
                <c:pt idx="12" formatCode="General">
                  <c:v>-0.36496532487369027</c:v>
                </c:pt>
                <c:pt idx="13" formatCode="General">
                  <c:v>-0.29842953065263689</c:v>
                </c:pt>
                <c:pt idx="14" formatCode="General">
                  <c:v>-0.24139884989173491</c:v>
                </c:pt>
                <c:pt idx="15" formatCode="General">
                  <c:v>-0.19197225989895206</c:v>
                </c:pt>
                <c:pt idx="16" formatCode="General">
                  <c:v>-0.14872399365526756</c:v>
                </c:pt>
                <c:pt idx="17" formatCode="General">
                  <c:v>-0.11056375873436974</c:v>
                </c:pt>
                <c:pt idx="18" formatCode="General">
                  <c:v>-7.6643549915793488E-2</c:v>
                </c:pt>
                <c:pt idx="19" formatCode="General">
                  <c:v>-4.6293889393909458E-2</c:v>
                </c:pt>
                <c:pt idx="20" formatCode="General">
                  <c:v>-1.8979194924213832E-2</c:v>
                </c:pt>
                <c:pt idx="21" formatCode="General">
                  <c:v>5.7341000721771E-3</c:v>
                </c:pt>
                <c:pt idx="22" formatCode="General">
                  <c:v>2.8200731887078275E-2</c:v>
                </c:pt>
                <c:pt idx="23" formatCode="General">
                  <c:v>4.8713743544161657E-2</c:v>
                </c:pt>
                <c:pt idx="24" formatCode="General">
                  <c:v>6.7517337563155047E-2</c:v>
                </c:pt>
                <c:pt idx="25" formatCode="General">
                  <c:v>8.4816644060628679E-2</c:v>
                </c:pt>
                <c:pt idx="26" formatCode="General">
                  <c:v>0.10078523467368153</c:v>
                </c:pt>
                <c:pt idx="27" formatCode="General">
                  <c:v>0.11557096672280427</c:v>
                </c:pt>
                <c:pt idx="28" formatCode="General">
                  <c:v>0.12930057505413259</c:v>
                </c:pt>
                <c:pt idx="29" formatCode="General">
                  <c:v>0.14208331384536946</c:v>
                </c:pt>
                <c:pt idx="30" formatCode="General">
                  <c:v>0.15401387005052392</c:v>
                </c:pt>
                <c:pt idx="31" formatCode="General">
                  <c:v>0.16517471295211997</c:v>
                </c:pt>
                <c:pt idx="32" formatCode="General">
                  <c:v>0.17563800317236611</c:v>
                </c:pt>
                <c:pt idx="33" formatCode="General">
                  <c:v>0.18546715459138524</c:v>
                </c:pt>
                <c:pt idx="34" formatCode="General">
                  <c:v>0.19471812063281513</c:v>
                </c:pt>
                <c:pt idx="35" formatCode="General">
                  <c:v>0.20344046004330602</c:v>
                </c:pt>
                <c:pt idx="36" formatCode="General">
                  <c:v>0.21167822504210315</c:v>
                </c:pt>
                <c:pt idx="37" formatCode="General">
                  <c:v>0.21947070544637093</c:v>
                </c:pt>
                <c:pt idx="38" formatCode="General">
                  <c:v>0.22685305530304528</c:v>
                </c:pt>
                <c:pt idx="39" formatCode="General">
                  <c:v>0.23385682311578779</c:v>
                </c:pt>
                <c:pt idx="40" formatCode="General">
                  <c:v>0.24051040253789313</c:v>
                </c:pt>
                <c:pt idx="41" formatCode="General">
                  <c:v>0.24683941711013954</c:v>
                </c:pt>
                <c:pt idx="42" formatCode="General">
                  <c:v>0.25286705003608867</c:v>
                </c:pt>
                <c:pt idx="43" formatCode="General">
                  <c:v>0.25861432794222605</c:v>
                </c:pt>
                <c:pt idx="44" formatCode="General">
                  <c:v>0.26410036594353914</c:v>
                </c:pt>
                <c:pt idx="45" formatCode="General">
                  <c:v>0.26934258003368267</c:v>
                </c:pt>
                <c:pt idx="46" formatCode="General">
                  <c:v>0.27435687177208068</c:v>
                </c:pt>
                <c:pt idx="47" formatCode="General">
                  <c:v>0.27915778939395147</c:v>
                </c:pt>
                <c:pt idx="48" formatCode="General">
                  <c:v>0.28375866878157724</c:v>
                </c:pt>
                <c:pt idx="49" formatCode="General">
                  <c:v>0.28817175717379012</c:v>
                </c:pt>
                <c:pt idx="50" formatCode="General">
                  <c:v>0.2924083220303143</c:v>
                </c:pt>
                <c:pt idx="51" formatCode="General">
                  <c:v>0.29647874708854333</c:v>
                </c:pt>
                <c:pt idx="52" formatCode="General">
                  <c:v>0.30039261733684058</c:v>
                </c:pt>
                <c:pt idx="53" formatCode="General">
                  <c:v>0.30415879436822091</c:v>
                </c:pt>
                <c:pt idx="54" formatCode="General">
                  <c:v>0.30778548336140205</c:v>
                </c:pt>
                <c:pt idx="55" formatCode="General">
                  <c:v>0.31128029275483121</c:v>
                </c:pt>
              </c:numCache>
            </c:numRef>
          </c:yVal>
          <c:smooth val="1"/>
        </c:ser>
        <c:ser>
          <c:idx val="1"/>
          <c:order val="0"/>
          <c:tx>
            <c:strRef>
              <c:f>'risk averse r=1.2'!$O$1</c:f>
              <c:strCache>
                <c:ptCount val="1"/>
                <c:pt idx="0">
                  <c:v>Valuation (above: $-bet valued more)</c:v>
                </c:pt>
              </c:strCache>
            </c:strRef>
          </c:tx>
          <c:spPr>
            <a:ln w="15875">
              <a:solidFill>
                <a:sysClr val="windowText" lastClr="000000"/>
              </a:solidFill>
              <a:prstDash val="lgDash"/>
            </a:ln>
          </c:spPr>
          <c:marker>
            <c:symbol val="none"/>
          </c:marker>
          <c:xVal>
            <c:numRef>
              <c:f>'risk averse r=1.2'!$L$2:$L$57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averse r=1.2'!$O$2:$O$57</c:f>
              <c:numCache>
                <c:formatCode>0.0</c:formatCode>
                <c:ptCount val="56"/>
                <c:pt idx="0">
                  <c:v>31.831771193019655</c:v>
                </c:pt>
                <c:pt idx="1">
                  <c:v>6.7663542386039301</c:v>
                </c:pt>
                <c:pt idx="2">
                  <c:v>3.6331771193019642</c:v>
                </c:pt>
                <c:pt idx="3">
                  <c:v>2.5887847462013109</c:v>
                </c:pt>
                <c:pt idx="4">
                  <c:v>2.0665885596509828</c:v>
                </c:pt>
                <c:pt idx="5">
                  <c:v>1.7532708477207859</c:v>
                </c:pt>
                <c:pt idx="6">
                  <c:v>1.544392373100655</c:v>
                </c:pt>
                <c:pt idx="7">
                  <c:v>1.3951934626577045</c:v>
                </c:pt>
                <c:pt idx="8">
                  <c:v>1.2832942798254909</c:v>
                </c:pt>
                <c:pt idx="9">
                  <c:v>1.1962615820671034</c:v>
                </c:pt>
                <c:pt idx="10">
                  <c:v>1.1266354238603931</c:v>
                </c:pt>
                <c:pt idx="11">
                  <c:v>1.0696685671458117</c:v>
                </c:pt>
                <c:pt idx="12">
                  <c:v>1.0221961865503275</c:v>
                </c:pt>
                <c:pt idx="13">
                  <c:v>0.98202724912337924</c:v>
                </c:pt>
                <c:pt idx="14">
                  <c:v>0.94759673132885247</c:v>
                </c:pt>
                <c:pt idx="15">
                  <c:v>0.91775694924026185</c:v>
                </c:pt>
                <c:pt idx="16">
                  <c:v>0.89164713991274547</c:v>
                </c:pt>
                <c:pt idx="17">
                  <c:v>0.86860907285905475</c:v>
                </c:pt>
                <c:pt idx="18">
                  <c:v>0.8481307910335516</c:v>
                </c:pt>
                <c:pt idx="19">
                  <c:v>0.82980811782125963</c:v>
                </c:pt>
                <c:pt idx="20">
                  <c:v>0.81331771193019664</c:v>
                </c:pt>
                <c:pt idx="21">
                  <c:v>0.7983978208859015</c:v>
                </c:pt>
                <c:pt idx="22">
                  <c:v>0.78483428357290586</c:v>
                </c:pt>
                <c:pt idx="23">
                  <c:v>0.77245018428712742</c:v>
                </c:pt>
                <c:pt idx="24">
                  <c:v>0.76109809327516376</c:v>
                </c:pt>
                <c:pt idx="25">
                  <c:v>0.7506541695441572</c:v>
                </c:pt>
                <c:pt idx="26">
                  <c:v>0.74101362456168962</c:v>
                </c:pt>
                <c:pt idx="27">
                  <c:v>0.73208719402236777</c:v>
                </c:pt>
                <c:pt idx="28">
                  <c:v>0.72379836566442624</c:v>
                </c:pt>
                <c:pt idx="29">
                  <c:v>0.71608118064151505</c:v>
                </c:pt>
                <c:pt idx="30">
                  <c:v>0.70887847462013098</c:v>
                </c:pt>
                <c:pt idx="31">
                  <c:v>0.70214045930980418</c:v>
                </c:pt>
                <c:pt idx="32">
                  <c:v>0.69582356995637284</c:v>
                </c:pt>
                <c:pt idx="33">
                  <c:v>0.68988952238193746</c:v>
                </c:pt>
                <c:pt idx="34">
                  <c:v>0.68430453642952738</c:v>
                </c:pt>
                <c:pt idx="35">
                  <c:v>0.67903869253154081</c:v>
                </c:pt>
                <c:pt idx="36">
                  <c:v>0.6740653955167758</c:v>
                </c:pt>
                <c:pt idx="37">
                  <c:v>0.66936092536767378</c:v>
                </c:pt>
                <c:pt idx="38">
                  <c:v>0.66490405891062976</c:v>
                </c:pt>
                <c:pt idx="39">
                  <c:v>0.66067574970779308</c:v>
                </c:pt>
                <c:pt idx="40">
                  <c:v>0.65665885596509821</c:v>
                </c:pt>
                <c:pt idx="41">
                  <c:v>0.65283790825863242</c:v>
                </c:pt>
                <c:pt idx="42">
                  <c:v>0.64919891044295086</c:v>
                </c:pt>
                <c:pt idx="43">
                  <c:v>0.64572916833962635</c:v>
                </c:pt>
                <c:pt idx="44">
                  <c:v>0.64241714178645293</c:v>
                </c:pt>
                <c:pt idx="45">
                  <c:v>0.63925231641342073</c:v>
                </c:pt>
                <c:pt idx="46">
                  <c:v>0.63622509214356371</c:v>
                </c:pt>
                <c:pt idx="47">
                  <c:v>0.63332668592774322</c:v>
                </c:pt>
                <c:pt idx="48">
                  <c:v>0.63054904663758193</c:v>
                </c:pt>
                <c:pt idx="49">
                  <c:v>0.62788478037967199</c:v>
                </c:pt>
                <c:pt idx="50">
                  <c:v>0.62532708477207866</c:v>
                </c:pt>
                <c:pt idx="51">
                  <c:v>0.62286969095301836</c:v>
                </c:pt>
                <c:pt idx="52">
                  <c:v>0.62050681228084481</c:v>
                </c:pt>
                <c:pt idx="53">
                  <c:v>0.61823309884158362</c:v>
                </c:pt>
                <c:pt idx="54">
                  <c:v>0.61604359701118394</c:v>
                </c:pt>
                <c:pt idx="55">
                  <c:v>0.61393371342916236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'risk averse r=1.2'!$N$1</c:f>
              <c:strCache>
                <c:ptCount val="1"/>
                <c:pt idx="0">
                  <c:v>Choice (above: P-bet chosen)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'risk averse r=1.2'!$L$2:$L$57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averse r=1.2'!$N$2:$N$57</c:f>
              <c:numCache>
                <c:formatCode>0.0</c:formatCode>
                <c:ptCount val="56"/>
                <c:pt idx="0" formatCode="General">
                  <c:v>-30.831771193019659</c:v>
                </c:pt>
                <c:pt idx="1">
                  <c:v>-5.7663542386039284</c:v>
                </c:pt>
                <c:pt idx="2">
                  <c:v>-2.6331771193019646</c:v>
                </c:pt>
                <c:pt idx="3">
                  <c:v>-1.5887847462013107</c:v>
                </c:pt>
                <c:pt idx="4">
                  <c:v>-1.066588559650983</c:v>
                </c:pt>
                <c:pt idx="5">
                  <c:v>-0.75327084772078667</c:v>
                </c:pt>
                <c:pt idx="6" formatCode="General">
                  <c:v>-0.54439237310065547</c:v>
                </c:pt>
                <c:pt idx="7" formatCode="General">
                  <c:v>-0.39519346265770405</c:v>
                </c:pt>
                <c:pt idx="8" formatCode="General">
                  <c:v>-0.28329427982549144</c:v>
                </c:pt>
                <c:pt idx="9" formatCode="General">
                  <c:v>-0.19626158206710295</c:v>
                </c:pt>
                <c:pt idx="10" formatCode="General">
                  <c:v>-0.1266354238603925</c:v>
                </c:pt>
                <c:pt idx="11" formatCode="General">
                  <c:v>-6.9668567145811211E-2</c:v>
                </c:pt>
                <c:pt idx="12" formatCode="General">
                  <c:v>-2.21961865503278E-2</c:v>
                </c:pt>
                <c:pt idx="13" formatCode="General">
                  <c:v>1.7972750876620629E-2</c:v>
                </c:pt>
                <c:pt idx="14" formatCode="General">
                  <c:v>5.2403268671147446E-2</c:v>
                </c:pt>
                <c:pt idx="15" formatCode="General">
                  <c:v>8.2243050759738104E-2</c:v>
                </c:pt>
                <c:pt idx="16" formatCode="General">
                  <c:v>0.1083528600872542</c:v>
                </c:pt>
                <c:pt idx="17" formatCode="General">
                  <c:v>0.13139092714094489</c:v>
                </c:pt>
                <c:pt idx="18" formatCode="General">
                  <c:v>0.15186920896644804</c:v>
                </c:pt>
                <c:pt idx="19" formatCode="General">
                  <c:v>0.17019188217874071</c:v>
                </c:pt>
                <c:pt idx="20" formatCode="General">
                  <c:v>0.18668228806980372</c:v>
                </c:pt>
                <c:pt idx="21" formatCode="General">
                  <c:v>0.20160217911409858</c:v>
                </c:pt>
                <c:pt idx="22" formatCode="General">
                  <c:v>0.21516571642709412</c:v>
                </c:pt>
                <c:pt idx="23" formatCode="General">
                  <c:v>0.22754981571287253</c:v>
                </c:pt>
                <c:pt idx="24" formatCode="General">
                  <c:v>0.23890190672483624</c:v>
                </c:pt>
                <c:pt idx="25" formatCode="General">
                  <c:v>0.2493458304558426</c:v>
                </c:pt>
                <c:pt idx="26" formatCode="General">
                  <c:v>0.25898637543831027</c:v>
                </c:pt>
                <c:pt idx="27" formatCode="General">
                  <c:v>0.26791280597763217</c:v>
                </c:pt>
                <c:pt idx="28" formatCode="General">
                  <c:v>0.27620163433557382</c:v>
                </c:pt>
                <c:pt idx="29" formatCode="General">
                  <c:v>0.28391881935848512</c:v>
                </c:pt>
                <c:pt idx="30" formatCode="General">
                  <c:v>0.29112152537986891</c:v>
                </c:pt>
                <c:pt idx="31" formatCode="General">
                  <c:v>0.29785954069019571</c:v>
                </c:pt>
                <c:pt idx="32" formatCode="General">
                  <c:v>0.30417643004362721</c:v>
                </c:pt>
                <c:pt idx="33" formatCode="General">
                  <c:v>0.31011047761806271</c:v>
                </c:pt>
                <c:pt idx="34" formatCode="General">
                  <c:v>0.31569546357047246</c:v>
                </c:pt>
                <c:pt idx="35" formatCode="General">
                  <c:v>0.32096130746845897</c:v>
                </c:pt>
                <c:pt idx="36" formatCode="General">
                  <c:v>0.32593460448322403</c:v>
                </c:pt>
                <c:pt idx="37" formatCode="General">
                  <c:v>0.33063907463232634</c:v>
                </c:pt>
                <c:pt idx="38" formatCode="General">
                  <c:v>0.33509594108937035</c:v>
                </c:pt>
                <c:pt idx="39" formatCode="General">
                  <c:v>0.33932425029220697</c:v>
                </c:pt>
                <c:pt idx="40" formatCode="General">
                  <c:v>0.34334114403490179</c:v>
                </c:pt>
                <c:pt idx="41" formatCode="General">
                  <c:v>0.34716209174136753</c:v>
                </c:pt>
                <c:pt idx="42" formatCode="General">
                  <c:v>0.35080108955704931</c:v>
                </c:pt>
                <c:pt idx="43" formatCode="General">
                  <c:v>0.35427083166037371</c:v>
                </c:pt>
                <c:pt idx="44" formatCode="General">
                  <c:v>0.35758285821354707</c:v>
                </c:pt>
                <c:pt idx="45" formatCode="General">
                  <c:v>0.36074768358657933</c:v>
                </c:pt>
                <c:pt idx="46" formatCode="General">
                  <c:v>0.36377490785643612</c:v>
                </c:pt>
                <c:pt idx="47" formatCode="General">
                  <c:v>0.3666733140722569</c:v>
                </c:pt>
                <c:pt idx="48" formatCode="General">
                  <c:v>0.3694509533624179</c:v>
                </c:pt>
                <c:pt idx="49" formatCode="General">
                  <c:v>0.37211521962032784</c:v>
                </c:pt>
                <c:pt idx="50" formatCode="General">
                  <c:v>0.37467291522792123</c:v>
                </c:pt>
                <c:pt idx="51" formatCode="General">
                  <c:v>0.37713030904698158</c:v>
                </c:pt>
                <c:pt idx="52" formatCode="General">
                  <c:v>0.37949318771915513</c:v>
                </c:pt>
                <c:pt idx="53" formatCode="General">
                  <c:v>0.38176690115841622</c:v>
                </c:pt>
                <c:pt idx="54" formatCode="General">
                  <c:v>0.38395640298881589</c:v>
                </c:pt>
                <c:pt idx="55" formatCode="General">
                  <c:v>0.38606628657083758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03904"/>
        <c:axId val="165818368"/>
      </c:scatterChart>
      <c:valAx>
        <c:axId val="165803904"/>
        <c:scaling>
          <c:orientation val="minMax"/>
          <c:max val="0.44000000000000006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β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5073002782079252"/>
              <c:y val="0.944980257779393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5818368"/>
        <c:crosses val="autoZero"/>
        <c:crossBetween val="midCat"/>
        <c:majorUnit val="0.2"/>
      </c:valAx>
      <c:valAx>
        <c:axId val="165818368"/>
        <c:scaling>
          <c:orientation val="minMax"/>
          <c:max val="1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α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9478326156520752E-2"/>
              <c:y val="1.5369931060368363E-2"/>
            </c:manualLayout>
          </c:layout>
          <c:overlay val="0"/>
        </c:title>
        <c:numFmt formatCode="0.0" sourceLinked="1"/>
        <c:majorTickMark val="in"/>
        <c:minorTickMark val="none"/>
        <c:tickLblPos val="low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5803904"/>
        <c:crosses val="autoZero"/>
        <c:crossBetween val="midCat"/>
        <c:majorUnit val="0.2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000759609897248"/>
          <c:y val="9.8407829774922323E-2"/>
          <c:w val="0.79868869404851517"/>
          <c:h val="0.7818847018138561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'risk averse r=1.2'!$O$1</c:f>
              <c:strCache>
                <c:ptCount val="1"/>
                <c:pt idx="0">
                  <c:v>Valuation (above: $-bet valued more)</c:v>
                </c:pt>
              </c:strCache>
            </c:strRef>
          </c:tx>
          <c:spPr>
            <a:ln w="15875">
              <a:solidFill>
                <a:sysClr val="windowText" lastClr="000000"/>
              </a:solidFill>
              <a:prstDash val="lgDash"/>
            </a:ln>
          </c:spPr>
          <c:marker>
            <c:symbol val="none"/>
          </c:marker>
          <c:xVal>
            <c:numRef>
              <c:f>'risk averse r=1.2'!$L$2:$L$57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averse r=1.2'!$O$2:$O$57</c:f>
              <c:numCache>
                <c:formatCode>0.0</c:formatCode>
                <c:ptCount val="56"/>
                <c:pt idx="0">
                  <c:v>31.831771193019655</c:v>
                </c:pt>
                <c:pt idx="1">
                  <c:v>6.7663542386039301</c:v>
                </c:pt>
                <c:pt idx="2">
                  <c:v>3.6331771193019642</c:v>
                </c:pt>
                <c:pt idx="3">
                  <c:v>2.5887847462013109</c:v>
                </c:pt>
                <c:pt idx="4">
                  <c:v>2.0665885596509828</c:v>
                </c:pt>
                <c:pt idx="5">
                  <c:v>1.7532708477207859</c:v>
                </c:pt>
                <c:pt idx="6">
                  <c:v>1.544392373100655</c:v>
                </c:pt>
                <c:pt idx="7">
                  <c:v>1.3951934626577045</c:v>
                </c:pt>
                <c:pt idx="8">
                  <c:v>1.2832942798254909</c:v>
                </c:pt>
                <c:pt idx="9">
                  <c:v>1.1962615820671034</c:v>
                </c:pt>
                <c:pt idx="10">
                  <c:v>1.1266354238603931</c:v>
                </c:pt>
                <c:pt idx="11">
                  <c:v>1.0696685671458117</c:v>
                </c:pt>
                <c:pt idx="12">
                  <c:v>1.0221961865503275</c:v>
                </c:pt>
                <c:pt idx="13">
                  <c:v>0.98202724912337924</c:v>
                </c:pt>
                <c:pt idx="14">
                  <c:v>0.94759673132885247</c:v>
                </c:pt>
                <c:pt idx="15">
                  <c:v>0.91775694924026185</c:v>
                </c:pt>
                <c:pt idx="16">
                  <c:v>0.89164713991274547</c:v>
                </c:pt>
                <c:pt idx="17">
                  <c:v>0.86860907285905475</c:v>
                </c:pt>
                <c:pt idx="18">
                  <c:v>0.8481307910335516</c:v>
                </c:pt>
                <c:pt idx="19">
                  <c:v>0.82980811782125963</c:v>
                </c:pt>
                <c:pt idx="20">
                  <c:v>0.81331771193019664</c:v>
                </c:pt>
                <c:pt idx="21">
                  <c:v>0.7983978208859015</c:v>
                </c:pt>
                <c:pt idx="22">
                  <c:v>0.78483428357290586</c:v>
                </c:pt>
                <c:pt idx="23">
                  <c:v>0.77245018428712742</c:v>
                </c:pt>
                <c:pt idx="24">
                  <c:v>0.76109809327516376</c:v>
                </c:pt>
                <c:pt idx="25">
                  <c:v>0.7506541695441572</c:v>
                </c:pt>
                <c:pt idx="26">
                  <c:v>0.74101362456168962</c:v>
                </c:pt>
                <c:pt idx="27">
                  <c:v>0.73208719402236777</c:v>
                </c:pt>
                <c:pt idx="28">
                  <c:v>0.72379836566442624</c:v>
                </c:pt>
                <c:pt idx="29">
                  <c:v>0.71608118064151505</c:v>
                </c:pt>
                <c:pt idx="30">
                  <c:v>0.70887847462013098</c:v>
                </c:pt>
                <c:pt idx="31">
                  <c:v>0.70214045930980418</c:v>
                </c:pt>
                <c:pt idx="32">
                  <c:v>0.69582356995637284</c:v>
                </c:pt>
                <c:pt idx="33">
                  <c:v>0.68988952238193746</c:v>
                </c:pt>
                <c:pt idx="34">
                  <c:v>0.68430453642952738</c:v>
                </c:pt>
                <c:pt idx="35">
                  <c:v>0.67903869253154081</c:v>
                </c:pt>
                <c:pt idx="36">
                  <c:v>0.6740653955167758</c:v>
                </c:pt>
                <c:pt idx="37">
                  <c:v>0.66936092536767378</c:v>
                </c:pt>
                <c:pt idx="38">
                  <c:v>0.66490405891062976</c:v>
                </c:pt>
                <c:pt idx="39">
                  <c:v>0.66067574970779308</c:v>
                </c:pt>
                <c:pt idx="40">
                  <c:v>0.65665885596509821</c:v>
                </c:pt>
                <c:pt idx="41">
                  <c:v>0.65283790825863242</c:v>
                </c:pt>
                <c:pt idx="42">
                  <c:v>0.64919891044295086</c:v>
                </c:pt>
                <c:pt idx="43">
                  <c:v>0.64572916833962635</c:v>
                </c:pt>
                <c:pt idx="44">
                  <c:v>0.64241714178645293</c:v>
                </c:pt>
                <c:pt idx="45">
                  <c:v>0.63925231641342073</c:v>
                </c:pt>
                <c:pt idx="46">
                  <c:v>0.63622509214356371</c:v>
                </c:pt>
                <c:pt idx="47">
                  <c:v>0.63332668592774322</c:v>
                </c:pt>
                <c:pt idx="48">
                  <c:v>0.63054904663758193</c:v>
                </c:pt>
                <c:pt idx="49">
                  <c:v>0.62788478037967199</c:v>
                </c:pt>
                <c:pt idx="50">
                  <c:v>0.62532708477207866</c:v>
                </c:pt>
                <c:pt idx="51">
                  <c:v>0.62286969095301836</c:v>
                </c:pt>
                <c:pt idx="52">
                  <c:v>0.62050681228084481</c:v>
                </c:pt>
                <c:pt idx="53">
                  <c:v>0.61823309884158362</c:v>
                </c:pt>
                <c:pt idx="54">
                  <c:v>0.61604359701118394</c:v>
                </c:pt>
                <c:pt idx="55">
                  <c:v>0.61393371342916236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'risk averse r=1.2'!$N$1</c:f>
              <c:strCache>
                <c:ptCount val="1"/>
                <c:pt idx="0">
                  <c:v>Choice (above: P-bet chosen)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'risk averse r=1.2'!$L$2:$L$57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averse r=1.2'!$N$2:$N$57</c:f>
              <c:numCache>
                <c:formatCode>0.0</c:formatCode>
                <c:ptCount val="56"/>
                <c:pt idx="0" formatCode="General">
                  <c:v>-30.831771193019659</c:v>
                </c:pt>
                <c:pt idx="1">
                  <c:v>-5.7663542386039284</c:v>
                </c:pt>
                <c:pt idx="2">
                  <c:v>-2.6331771193019646</c:v>
                </c:pt>
                <c:pt idx="3">
                  <c:v>-1.5887847462013107</c:v>
                </c:pt>
                <c:pt idx="4">
                  <c:v>-1.066588559650983</c:v>
                </c:pt>
                <c:pt idx="5">
                  <c:v>-0.75327084772078667</c:v>
                </c:pt>
                <c:pt idx="6" formatCode="General">
                  <c:v>-0.54439237310065547</c:v>
                </c:pt>
                <c:pt idx="7" formatCode="General">
                  <c:v>-0.39519346265770405</c:v>
                </c:pt>
                <c:pt idx="8" formatCode="General">
                  <c:v>-0.28329427982549144</c:v>
                </c:pt>
                <c:pt idx="9" formatCode="General">
                  <c:v>-0.19626158206710295</c:v>
                </c:pt>
                <c:pt idx="10" formatCode="General">
                  <c:v>-0.1266354238603925</c:v>
                </c:pt>
                <c:pt idx="11" formatCode="General">
                  <c:v>-6.9668567145811211E-2</c:v>
                </c:pt>
                <c:pt idx="12" formatCode="General">
                  <c:v>-2.21961865503278E-2</c:v>
                </c:pt>
                <c:pt idx="13" formatCode="General">
                  <c:v>1.7972750876620629E-2</c:v>
                </c:pt>
                <c:pt idx="14" formatCode="General">
                  <c:v>5.2403268671147446E-2</c:v>
                </c:pt>
                <c:pt idx="15" formatCode="General">
                  <c:v>8.2243050759738104E-2</c:v>
                </c:pt>
                <c:pt idx="16" formatCode="General">
                  <c:v>0.1083528600872542</c:v>
                </c:pt>
                <c:pt idx="17" formatCode="General">
                  <c:v>0.13139092714094489</c:v>
                </c:pt>
                <c:pt idx="18" formatCode="General">
                  <c:v>0.15186920896644804</c:v>
                </c:pt>
                <c:pt idx="19" formatCode="General">
                  <c:v>0.17019188217874071</c:v>
                </c:pt>
                <c:pt idx="20" formatCode="General">
                  <c:v>0.18668228806980372</c:v>
                </c:pt>
                <c:pt idx="21" formatCode="General">
                  <c:v>0.20160217911409858</c:v>
                </c:pt>
                <c:pt idx="22" formatCode="General">
                  <c:v>0.21516571642709412</c:v>
                </c:pt>
                <c:pt idx="23" formatCode="General">
                  <c:v>0.22754981571287253</c:v>
                </c:pt>
                <c:pt idx="24" formatCode="General">
                  <c:v>0.23890190672483624</c:v>
                </c:pt>
                <c:pt idx="25" formatCode="General">
                  <c:v>0.2493458304558426</c:v>
                </c:pt>
                <c:pt idx="26" formatCode="General">
                  <c:v>0.25898637543831027</c:v>
                </c:pt>
                <c:pt idx="27" formatCode="General">
                  <c:v>0.26791280597763217</c:v>
                </c:pt>
                <c:pt idx="28" formatCode="General">
                  <c:v>0.27620163433557382</c:v>
                </c:pt>
                <c:pt idx="29" formatCode="General">
                  <c:v>0.28391881935848512</c:v>
                </c:pt>
                <c:pt idx="30" formatCode="General">
                  <c:v>0.29112152537986891</c:v>
                </c:pt>
                <c:pt idx="31" formatCode="General">
                  <c:v>0.29785954069019571</c:v>
                </c:pt>
                <c:pt idx="32" formatCode="General">
                  <c:v>0.30417643004362721</c:v>
                </c:pt>
                <c:pt idx="33" formatCode="General">
                  <c:v>0.31011047761806271</c:v>
                </c:pt>
                <c:pt idx="34" formatCode="General">
                  <c:v>0.31569546357047246</c:v>
                </c:pt>
                <c:pt idx="35" formatCode="General">
                  <c:v>0.32096130746845897</c:v>
                </c:pt>
                <c:pt idx="36" formatCode="General">
                  <c:v>0.32593460448322403</c:v>
                </c:pt>
                <c:pt idx="37" formatCode="General">
                  <c:v>0.33063907463232634</c:v>
                </c:pt>
                <c:pt idx="38" formatCode="General">
                  <c:v>0.33509594108937035</c:v>
                </c:pt>
                <c:pt idx="39" formatCode="General">
                  <c:v>0.33932425029220697</c:v>
                </c:pt>
                <c:pt idx="40" formatCode="General">
                  <c:v>0.34334114403490179</c:v>
                </c:pt>
                <c:pt idx="41" formatCode="General">
                  <c:v>0.34716209174136753</c:v>
                </c:pt>
                <c:pt idx="42" formatCode="General">
                  <c:v>0.35080108955704931</c:v>
                </c:pt>
                <c:pt idx="43" formatCode="General">
                  <c:v>0.35427083166037371</c:v>
                </c:pt>
                <c:pt idx="44" formatCode="General">
                  <c:v>0.35758285821354707</c:v>
                </c:pt>
                <c:pt idx="45" formatCode="General">
                  <c:v>0.36074768358657933</c:v>
                </c:pt>
                <c:pt idx="46" formatCode="General">
                  <c:v>0.36377490785643612</c:v>
                </c:pt>
                <c:pt idx="47" formatCode="General">
                  <c:v>0.3666733140722569</c:v>
                </c:pt>
                <c:pt idx="48" formatCode="General">
                  <c:v>0.3694509533624179</c:v>
                </c:pt>
                <c:pt idx="49" formatCode="General">
                  <c:v>0.37211521962032784</c:v>
                </c:pt>
                <c:pt idx="50" formatCode="General">
                  <c:v>0.37467291522792123</c:v>
                </c:pt>
                <c:pt idx="51" formatCode="General">
                  <c:v>0.37713030904698158</c:v>
                </c:pt>
                <c:pt idx="52" formatCode="General">
                  <c:v>0.37949318771915513</c:v>
                </c:pt>
                <c:pt idx="53" formatCode="General">
                  <c:v>0.38176690115841622</c:v>
                </c:pt>
                <c:pt idx="54" formatCode="General">
                  <c:v>0.38395640298881589</c:v>
                </c:pt>
                <c:pt idx="55" formatCode="General">
                  <c:v>0.38606628657083758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296960"/>
        <c:axId val="166323712"/>
      </c:scatterChart>
      <c:valAx>
        <c:axId val="166296960"/>
        <c:scaling>
          <c:orientation val="minMax"/>
          <c:max val="0.44000000000000006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β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5073002782079252"/>
              <c:y val="0.944980257779393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6323712"/>
        <c:crosses val="autoZero"/>
        <c:crossBetween val="midCat"/>
        <c:majorUnit val="0.2"/>
      </c:valAx>
      <c:valAx>
        <c:axId val="166323712"/>
        <c:scaling>
          <c:orientation val="minMax"/>
          <c:max val="1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α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9478326156520752E-2"/>
              <c:y val="1.5369931060368363E-2"/>
            </c:manualLayout>
          </c:layout>
          <c:overlay val="0"/>
        </c:title>
        <c:numFmt formatCode="0.0" sourceLinked="1"/>
        <c:majorTickMark val="in"/>
        <c:minorTickMark val="none"/>
        <c:tickLblPos val="low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6296960"/>
        <c:crosses val="autoZero"/>
        <c:crossBetween val="midCat"/>
        <c:majorUnit val="0.2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000759609897248"/>
          <c:y val="9.8407829774922323E-2"/>
          <c:w val="0.79868869404851517"/>
          <c:h val="0.78188470181385616"/>
        </c:manualLayout>
      </c:layout>
      <c:scatterChart>
        <c:scatterStyle val="smoothMarker"/>
        <c:varyColors val="0"/>
        <c:ser>
          <c:idx val="0"/>
          <c:order val="2"/>
          <c:tx>
            <c:strRef>
              <c:f>'risk lover r=1'!$O$1</c:f>
              <c:strCache>
                <c:ptCount val="1"/>
                <c:pt idx="0">
                  <c:v>Valuation (r=1)</c:v>
                </c:pt>
              </c:strCache>
            </c:strRef>
          </c:tx>
          <c:spPr>
            <a:ln w="19050" cmpd="sng">
              <a:solidFill>
                <a:sysClr val="window" lastClr="FFFFFF">
                  <a:lumMod val="50000"/>
                </a:sysClr>
              </a:solidFill>
              <a:prstDash val="lgDash"/>
            </a:ln>
          </c:spPr>
          <c:marker>
            <c:symbol val="none"/>
          </c:marker>
          <c:xVal>
            <c:numRef>
              <c:f>'risk lover r=1'!$L$2:$L$57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lover r=1'!$O$2:$O$57</c:f>
              <c:numCache>
                <c:formatCode>0.0</c:formatCode>
                <c:ptCount val="56"/>
                <c:pt idx="0">
                  <c:v>-24.965642356064627</c:v>
                </c:pt>
                <c:pt idx="1">
                  <c:v>-4.5931284712129248</c:v>
                </c:pt>
                <c:pt idx="2">
                  <c:v>-2.0465642356064619</c:v>
                </c:pt>
                <c:pt idx="3">
                  <c:v>-1.1977094904043089</c:v>
                </c:pt>
                <c:pt idx="4">
                  <c:v>-0.77328211780323097</c:v>
                </c:pt>
                <c:pt idx="5">
                  <c:v>-0.51862569424258509</c:v>
                </c:pt>
                <c:pt idx="6">
                  <c:v>-0.34885474520215426</c:v>
                </c:pt>
                <c:pt idx="7">
                  <c:v>-0.22758978160184667</c:v>
                </c:pt>
                <c:pt idx="8">
                  <c:v>-0.13664105890161554</c:v>
                </c:pt>
                <c:pt idx="9">
                  <c:v>-6.5903163468102793E-2</c:v>
                </c:pt>
                <c:pt idx="10">
                  <c:v>-9.3128471212924786E-3</c:v>
                </c:pt>
                <c:pt idx="11">
                  <c:v>3.6988320798825046E-2</c:v>
                </c:pt>
                <c:pt idx="12">
                  <c:v>7.5572627398922829E-2</c:v>
                </c:pt>
                <c:pt idx="13">
                  <c:v>0.10822088682977501</c:v>
                </c:pt>
                <c:pt idx="14">
                  <c:v>0.13620510919907672</c:v>
                </c:pt>
                <c:pt idx="15">
                  <c:v>0.16045810191913837</c:v>
                </c:pt>
                <c:pt idx="16">
                  <c:v>0.18167947054919223</c:v>
                </c:pt>
                <c:pt idx="17">
                  <c:v>0.20040420757571031</c:v>
                </c:pt>
                <c:pt idx="18">
                  <c:v>0.21704841826594859</c:v>
                </c:pt>
                <c:pt idx="19">
                  <c:v>0.23194060677826706</c:v>
                </c:pt>
                <c:pt idx="20">
                  <c:v>0.24534357643935376</c:v>
                </c:pt>
                <c:pt idx="21">
                  <c:v>0.25747007279938455</c:v>
                </c:pt>
                <c:pt idx="22">
                  <c:v>0.26849416039941254</c:v>
                </c:pt>
                <c:pt idx="23">
                  <c:v>0.27855963168639458</c:v>
                </c:pt>
                <c:pt idx="24">
                  <c:v>0.28778631369946139</c:v>
                </c:pt>
                <c:pt idx="25">
                  <c:v>0.29627486115148299</c:v>
                </c:pt>
                <c:pt idx="26">
                  <c:v>0.30411044341488752</c:v>
                </c:pt>
                <c:pt idx="27">
                  <c:v>0.31136561217729908</c:v>
                </c:pt>
                <c:pt idx="28">
                  <c:v>0.31810255459953835</c:v>
                </c:pt>
                <c:pt idx="29">
                  <c:v>0.32437488030300254</c:v>
                </c:pt>
                <c:pt idx="30">
                  <c:v>0.33022905095956917</c:v>
                </c:pt>
                <c:pt idx="31">
                  <c:v>0.33570553318667989</c:v>
                </c:pt>
                <c:pt idx="32">
                  <c:v>0.3408397352745961</c:v>
                </c:pt>
                <c:pt idx="33">
                  <c:v>0.34566277359960834</c:v>
                </c:pt>
                <c:pt idx="34">
                  <c:v>0.35020210378785516</c:v>
                </c:pt>
                <c:pt idx="35">
                  <c:v>0.35448204367963065</c:v>
                </c:pt>
                <c:pt idx="36">
                  <c:v>0.35852420913297428</c:v>
                </c:pt>
                <c:pt idx="37">
                  <c:v>0.36234787915640743</c:v>
                </c:pt>
                <c:pt idx="38">
                  <c:v>0.3659703033891335</c:v>
                </c:pt>
                <c:pt idx="39">
                  <c:v>0.36940696227659159</c:v>
                </c:pt>
                <c:pt idx="40">
                  <c:v>0.37267178821967689</c:v>
                </c:pt>
                <c:pt idx="41">
                  <c:v>0.3757773543606604</c:v>
                </c:pt>
                <c:pt idx="42">
                  <c:v>0.3787350363996923</c:v>
                </c:pt>
                <c:pt idx="43">
                  <c:v>0.38155515183225752</c:v>
                </c:pt>
                <c:pt idx="44">
                  <c:v>0.38424708019970621</c:v>
                </c:pt>
                <c:pt idx="45">
                  <c:v>0.38681936730637945</c:v>
                </c:pt>
                <c:pt idx="46">
                  <c:v>0.38927981584319732</c:v>
                </c:pt>
                <c:pt idx="47">
                  <c:v>0.39163556444227821</c:v>
                </c:pt>
                <c:pt idx="48">
                  <c:v>0.39389315684973064</c:v>
                </c:pt>
                <c:pt idx="49">
                  <c:v>0.39605860262830772</c:v>
                </c:pt>
                <c:pt idx="50">
                  <c:v>0.39813743057574152</c:v>
                </c:pt>
                <c:pt idx="51">
                  <c:v>0.40013473585857012</c:v>
                </c:pt>
                <c:pt idx="52">
                  <c:v>0.40205522170744373</c:v>
                </c:pt>
                <c:pt idx="53">
                  <c:v>0.40390323639220893</c:v>
                </c:pt>
                <c:pt idx="54">
                  <c:v>0.40568280608864948</c:v>
                </c:pt>
                <c:pt idx="55">
                  <c:v>0.40739766415976503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'risk lover r=1'!$N$1</c:f>
              <c:strCache>
                <c:ptCount val="1"/>
                <c:pt idx="0">
                  <c:v>Choice (r=1)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xVal>
            <c:numRef>
              <c:f>'risk lover r=1'!$L$2:$L$57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lover r=1'!$N$2:$N$57</c:f>
              <c:numCache>
                <c:formatCode>0.0</c:formatCode>
                <c:ptCount val="56"/>
                <c:pt idx="0" formatCode="General">
                  <c:v>25.965642356064624</c:v>
                </c:pt>
                <c:pt idx="1">
                  <c:v>5.5931284712129248</c:v>
                </c:pt>
                <c:pt idx="2">
                  <c:v>3.0465642356064633</c:v>
                </c:pt>
                <c:pt idx="3">
                  <c:v>2.1977094904043084</c:v>
                </c:pt>
                <c:pt idx="4">
                  <c:v>1.7732821178032308</c:v>
                </c:pt>
                <c:pt idx="5">
                  <c:v>1.5186256942425849</c:v>
                </c:pt>
                <c:pt idx="6" formatCode="General">
                  <c:v>1.3488547452021544</c:v>
                </c:pt>
                <c:pt idx="7" formatCode="General">
                  <c:v>1.2275897816018468</c:v>
                </c:pt>
                <c:pt idx="8" formatCode="General">
                  <c:v>1.1366410589016154</c:v>
                </c:pt>
                <c:pt idx="9" formatCode="General">
                  <c:v>1.0659031634681031</c:v>
                </c:pt>
                <c:pt idx="10" formatCode="General">
                  <c:v>1.0093128471212927</c:v>
                </c:pt>
                <c:pt idx="11" formatCode="General">
                  <c:v>0.96301167920117503</c:v>
                </c:pt>
                <c:pt idx="12" formatCode="General">
                  <c:v>0.92442737260107721</c:v>
                </c:pt>
                <c:pt idx="13" formatCode="General">
                  <c:v>0.89177911317022496</c:v>
                </c:pt>
                <c:pt idx="14" formatCode="General">
                  <c:v>0.86379489080092298</c:v>
                </c:pt>
                <c:pt idx="15" formatCode="General">
                  <c:v>0.83954189808086166</c:v>
                </c:pt>
                <c:pt idx="16" formatCode="General">
                  <c:v>0.8183205294508078</c:v>
                </c:pt>
                <c:pt idx="17" formatCode="General">
                  <c:v>0.79959579242428935</c:v>
                </c:pt>
                <c:pt idx="18" formatCode="General">
                  <c:v>0.78295158173405144</c:v>
                </c:pt>
                <c:pt idx="19" formatCode="General">
                  <c:v>0.76805939322173289</c:v>
                </c:pt>
                <c:pt idx="20" formatCode="General">
                  <c:v>0.75465642356064611</c:v>
                </c:pt>
                <c:pt idx="21" formatCode="General">
                  <c:v>0.74252992720061561</c:v>
                </c:pt>
                <c:pt idx="22" formatCode="General">
                  <c:v>0.73150583960058746</c:v>
                </c:pt>
                <c:pt idx="23" formatCode="General">
                  <c:v>0.72144036831360558</c:v>
                </c:pt>
                <c:pt idx="24" formatCode="General">
                  <c:v>0.71221368630053872</c:v>
                </c:pt>
                <c:pt idx="25" formatCode="General">
                  <c:v>0.70372513884851706</c:v>
                </c:pt>
                <c:pt idx="26" formatCode="General">
                  <c:v>0.69588955658511253</c:v>
                </c:pt>
                <c:pt idx="27" formatCode="General">
                  <c:v>0.68863438782270092</c:v>
                </c:pt>
                <c:pt idx="28" formatCode="General">
                  <c:v>0.6818974454004616</c:v>
                </c:pt>
                <c:pt idx="29" formatCode="General">
                  <c:v>0.67562511969699757</c:v>
                </c:pt>
                <c:pt idx="30" formatCode="General">
                  <c:v>0.66977094904043089</c:v>
                </c:pt>
                <c:pt idx="31" formatCode="General">
                  <c:v>0.66429446681331994</c:v>
                </c:pt>
                <c:pt idx="32" formatCode="General">
                  <c:v>0.6591602647254039</c:v>
                </c:pt>
                <c:pt idx="33" formatCode="General">
                  <c:v>0.65433722640039171</c:v>
                </c:pt>
                <c:pt idx="34" formatCode="General">
                  <c:v>0.64979789621214468</c:v>
                </c:pt>
                <c:pt idx="35" formatCode="General">
                  <c:v>0.64551795632036924</c:v>
                </c:pt>
                <c:pt idx="36" formatCode="General">
                  <c:v>0.64147579086702577</c:v>
                </c:pt>
                <c:pt idx="37" formatCode="General">
                  <c:v>0.63765212084359257</c:v>
                </c:pt>
                <c:pt idx="38" formatCode="General">
                  <c:v>0.63402969661086639</c:v>
                </c:pt>
                <c:pt idx="39" formatCode="General">
                  <c:v>0.63059303772340836</c:v>
                </c:pt>
                <c:pt idx="40" formatCode="General">
                  <c:v>0.62732821178032316</c:v>
                </c:pt>
                <c:pt idx="41" formatCode="General">
                  <c:v>0.62422264563933971</c:v>
                </c:pt>
                <c:pt idx="42" formatCode="General">
                  <c:v>0.62126496360030792</c:v>
                </c:pt>
                <c:pt idx="43" formatCode="General">
                  <c:v>0.61844484816774248</c:v>
                </c:pt>
                <c:pt idx="44" formatCode="General">
                  <c:v>0.61575291980029379</c:v>
                </c:pt>
                <c:pt idx="45" formatCode="General">
                  <c:v>0.61318063269362066</c:v>
                </c:pt>
                <c:pt idx="46" formatCode="General">
                  <c:v>0.61072018415680274</c:v>
                </c:pt>
                <c:pt idx="47" formatCode="General">
                  <c:v>0.60836443555772179</c:v>
                </c:pt>
                <c:pt idx="48" formatCode="General">
                  <c:v>0.60610684315026919</c:v>
                </c:pt>
                <c:pt idx="49" formatCode="General">
                  <c:v>0.60394139737169239</c:v>
                </c:pt>
                <c:pt idx="50" formatCode="General">
                  <c:v>0.60186256942425842</c:v>
                </c:pt>
                <c:pt idx="51" formatCode="General">
                  <c:v>0.59986526414142982</c:v>
                </c:pt>
                <c:pt idx="52" formatCode="General">
                  <c:v>0.59794477829255621</c:v>
                </c:pt>
                <c:pt idx="53" formatCode="General">
                  <c:v>0.59609676360779096</c:v>
                </c:pt>
                <c:pt idx="54" formatCode="General">
                  <c:v>0.59431719391135029</c:v>
                </c:pt>
                <c:pt idx="55" formatCode="General">
                  <c:v>0.59260233584023492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'risk lover r=0.8'!$O$1</c:f>
              <c:strCache>
                <c:ptCount val="1"/>
                <c:pt idx="0">
                  <c:v>Valuation (r=0.8)</c:v>
                </c:pt>
              </c:strCache>
            </c:strRef>
          </c:tx>
          <c:spPr>
            <a:ln w="19050">
              <a:solidFill>
                <a:sysClr val="window" lastClr="FFFFFF">
                  <a:lumMod val="85000"/>
                </a:sysClr>
              </a:solidFill>
              <a:prstDash val="lgDash"/>
            </a:ln>
          </c:spPr>
          <c:marker>
            <c:symbol val="none"/>
          </c:marker>
          <c:xVal>
            <c:numRef>
              <c:f>'risk lover r=0.8'!$L$2:$L$57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lover r=0.8'!$O$2:$O$57</c:f>
              <c:numCache>
                <c:formatCode>0.0</c:formatCode>
                <c:ptCount val="56"/>
                <c:pt idx="0">
                  <c:v>-8.97741594855367</c:v>
                </c:pt>
                <c:pt idx="1">
                  <c:v>-1.3954831897107343</c:v>
                </c:pt>
                <c:pt idx="2">
                  <c:v>-0.44774159485536619</c:v>
                </c:pt>
                <c:pt idx="3">
                  <c:v>-0.13182772990357816</c:v>
                </c:pt>
                <c:pt idx="4">
                  <c:v>2.612920257231699E-2</c:v>
                </c:pt>
                <c:pt idx="5">
                  <c:v>0.12090336205785319</c:v>
                </c:pt>
                <c:pt idx="6">
                  <c:v>0.18408613504821122</c:v>
                </c:pt>
                <c:pt idx="7">
                  <c:v>0.22921668718418081</c:v>
                </c:pt>
                <c:pt idx="8">
                  <c:v>0.26306460128615838</c:v>
                </c:pt>
                <c:pt idx="9">
                  <c:v>0.28939075669880743</c:v>
                </c:pt>
                <c:pt idx="10">
                  <c:v>0.31045168102892667</c:v>
                </c:pt>
                <c:pt idx="11">
                  <c:v>0.32768334638993335</c:v>
                </c:pt>
                <c:pt idx="12">
                  <c:v>0.34204306752410557</c:v>
                </c:pt>
                <c:pt idx="13">
                  <c:v>0.35419360079148204</c:v>
                </c:pt>
                <c:pt idx="14">
                  <c:v>0.36460834359209043</c:v>
                </c:pt>
                <c:pt idx="15">
                  <c:v>0.37363445401928447</c:v>
                </c:pt>
                <c:pt idx="16">
                  <c:v>0.38153230064307919</c:v>
                </c:pt>
                <c:pt idx="17">
                  <c:v>0.38850098884054507</c:v>
                </c:pt>
                <c:pt idx="18">
                  <c:v>0.39469537834940371</c:v>
                </c:pt>
                <c:pt idx="19">
                  <c:v>0.40023772685732983</c:v>
                </c:pt>
                <c:pt idx="20">
                  <c:v>0.40522584051446331</c:v>
                </c:pt>
                <c:pt idx="21">
                  <c:v>0.40973889572806033</c:v>
                </c:pt>
                <c:pt idx="22">
                  <c:v>0.41384167319496667</c:v>
                </c:pt>
                <c:pt idx="23">
                  <c:v>0.41758768740388114</c:v>
                </c:pt>
                <c:pt idx="24">
                  <c:v>0.42102153376205276</c:v>
                </c:pt>
                <c:pt idx="25">
                  <c:v>0.42418067241157065</c:v>
                </c:pt>
                <c:pt idx="26">
                  <c:v>0.42709680039574105</c:v>
                </c:pt>
                <c:pt idx="27">
                  <c:v>0.42979691889960248</c:v>
                </c:pt>
                <c:pt idx="28">
                  <c:v>0.43230417179604524</c:v>
                </c:pt>
                <c:pt idx="29">
                  <c:v>0.43463851069962989</c:v>
                </c:pt>
                <c:pt idx="30">
                  <c:v>0.43681722700964221</c:v>
                </c:pt>
                <c:pt idx="31">
                  <c:v>0.43885538097707316</c:v>
                </c:pt>
                <c:pt idx="32">
                  <c:v>0.4407661503215396</c:v>
                </c:pt>
                <c:pt idx="33">
                  <c:v>0.44256111546331112</c:v>
                </c:pt>
                <c:pt idx="34">
                  <c:v>0.44425049442027253</c:v>
                </c:pt>
                <c:pt idx="35">
                  <c:v>0.4458433374368363</c:v>
                </c:pt>
                <c:pt idx="36">
                  <c:v>0.44734768917470186</c:v>
                </c:pt>
                <c:pt idx="37">
                  <c:v>0.44877072460241263</c:v>
                </c:pt>
                <c:pt idx="38">
                  <c:v>0.45011886342866492</c:v>
                </c:pt>
                <c:pt idx="39">
                  <c:v>0.45139786693049394</c:v>
                </c:pt>
                <c:pt idx="40">
                  <c:v>0.45261292025723165</c:v>
                </c:pt>
                <c:pt idx="41">
                  <c:v>0.4537687026899821</c:v>
                </c:pt>
                <c:pt idx="42">
                  <c:v>0.45486944786403016</c:v>
                </c:pt>
                <c:pt idx="43">
                  <c:v>0.45591899558812243</c:v>
                </c:pt>
                <c:pt idx="44">
                  <c:v>0.45692083659748328</c:v>
                </c:pt>
                <c:pt idx="45">
                  <c:v>0.45787815133976151</c:v>
                </c:pt>
                <c:pt idx="46">
                  <c:v>0.4587938437019406</c:v>
                </c:pt>
                <c:pt idx="47">
                  <c:v>0.45967057043168652</c:v>
                </c:pt>
                <c:pt idx="48">
                  <c:v>0.46051076688102632</c:v>
                </c:pt>
                <c:pt idx="49">
                  <c:v>0.46131666959774015</c:v>
                </c:pt>
                <c:pt idx="50">
                  <c:v>0.46209033620578538</c:v>
                </c:pt>
                <c:pt idx="51">
                  <c:v>0.46283366294684836</c:v>
                </c:pt>
                <c:pt idx="52">
                  <c:v>0.46354840019787047</c:v>
                </c:pt>
                <c:pt idx="53">
                  <c:v>0.46423616623187292</c:v>
                </c:pt>
                <c:pt idx="54">
                  <c:v>0.46489845944980124</c:v>
                </c:pt>
                <c:pt idx="55">
                  <c:v>0.4655366692779867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'risk lover r=0.8'!$N$1</c:f>
              <c:strCache>
                <c:ptCount val="1"/>
                <c:pt idx="0">
                  <c:v>Choice (r=0.8)</c:v>
                </c:pt>
              </c:strCache>
            </c:strRef>
          </c:tx>
          <c:spPr>
            <a:ln cmpd="sng">
              <a:solidFill>
                <a:sysClr val="window" lastClr="FFFFFF">
                  <a:lumMod val="85000"/>
                </a:sysClr>
              </a:solidFill>
            </a:ln>
          </c:spPr>
          <c:marker>
            <c:symbol val="none"/>
          </c:marker>
          <c:xVal>
            <c:numRef>
              <c:f>'risk lover r=0.8'!$L$2:$L$57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lover r=0.8'!$N$2:$N$57</c:f>
              <c:numCache>
                <c:formatCode>0.0</c:formatCode>
                <c:ptCount val="56"/>
                <c:pt idx="0" formatCode="General">
                  <c:v>9.9774159485536629</c:v>
                </c:pt>
                <c:pt idx="1">
                  <c:v>2.3954831897107329</c:v>
                </c:pt>
                <c:pt idx="2">
                  <c:v>1.447741594855368</c:v>
                </c:pt>
                <c:pt idx="3">
                  <c:v>1.1318277299035771</c:v>
                </c:pt>
                <c:pt idx="4">
                  <c:v>0.97387079742768257</c:v>
                </c:pt>
                <c:pt idx="5">
                  <c:v>0.87909663794214632</c:v>
                </c:pt>
                <c:pt idx="6" formatCode="General">
                  <c:v>0.81591386495178864</c:v>
                </c:pt>
                <c:pt idx="7" formatCode="General">
                  <c:v>0.77078331281581935</c:v>
                </c:pt>
                <c:pt idx="8" formatCode="General">
                  <c:v>0.73693539871384128</c:v>
                </c:pt>
                <c:pt idx="9" formatCode="General">
                  <c:v>0.71060924330119268</c:v>
                </c:pt>
                <c:pt idx="10" formatCode="General">
                  <c:v>0.68954831897107349</c:v>
                </c:pt>
                <c:pt idx="11" formatCode="General">
                  <c:v>0.67231665361006676</c:v>
                </c:pt>
                <c:pt idx="12" formatCode="General">
                  <c:v>0.65795693247589448</c:v>
                </c:pt>
                <c:pt idx="13" formatCode="General">
                  <c:v>0.6458063992085179</c:v>
                </c:pt>
                <c:pt idx="14" formatCode="General">
                  <c:v>0.63539165640790918</c:v>
                </c:pt>
                <c:pt idx="15" formatCode="General">
                  <c:v>0.62636554598071559</c:v>
                </c:pt>
                <c:pt idx="16" formatCode="General">
                  <c:v>0.6184676993569207</c:v>
                </c:pt>
                <c:pt idx="17" formatCode="General">
                  <c:v>0.6114990111594546</c:v>
                </c:pt>
                <c:pt idx="18" formatCode="General">
                  <c:v>0.60530462165059629</c:v>
                </c:pt>
                <c:pt idx="19" formatCode="General">
                  <c:v>0.59976227314267028</c:v>
                </c:pt>
                <c:pt idx="20" formatCode="General">
                  <c:v>0.59477415948553658</c:v>
                </c:pt>
                <c:pt idx="21" formatCode="General">
                  <c:v>0.59026110427193978</c:v>
                </c:pt>
                <c:pt idx="22" formatCode="General">
                  <c:v>0.58615832680503333</c:v>
                </c:pt>
                <c:pt idx="23" formatCode="General">
                  <c:v>0.58241231259611892</c:v>
                </c:pt>
                <c:pt idx="24" formatCode="General">
                  <c:v>0.57897846623794724</c:v>
                </c:pt>
                <c:pt idx="25" formatCode="General">
                  <c:v>0.57581932758842924</c:v>
                </c:pt>
                <c:pt idx="26" formatCode="General">
                  <c:v>0.57290319960425895</c:v>
                </c:pt>
                <c:pt idx="27" formatCode="General">
                  <c:v>0.57020308110039752</c:v>
                </c:pt>
                <c:pt idx="28" formatCode="General">
                  <c:v>0.56769582820395481</c:v>
                </c:pt>
                <c:pt idx="29" formatCode="General">
                  <c:v>0.56536148930037011</c:v>
                </c:pt>
                <c:pt idx="30" formatCode="General">
                  <c:v>0.56318277299035779</c:v>
                </c:pt>
                <c:pt idx="31" formatCode="General">
                  <c:v>0.56114461902292667</c:v>
                </c:pt>
                <c:pt idx="32" formatCode="General">
                  <c:v>0.55923384967846035</c:v>
                </c:pt>
                <c:pt idx="33" formatCode="General">
                  <c:v>0.55743888453668866</c:v>
                </c:pt>
                <c:pt idx="34" formatCode="General">
                  <c:v>0.55574950557972758</c:v>
                </c:pt>
                <c:pt idx="35" formatCode="General">
                  <c:v>0.55415666256316376</c:v>
                </c:pt>
                <c:pt idx="36" formatCode="General">
                  <c:v>0.55265231082529798</c:v>
                </c:pt>
                <c:pt idx="37" formatCode="General">
                  <c:v>0.55122927539758737</c:v>
                </c:pt>
                <c:pt idx="38" formatCode="General">
                  <c:v>0.54988113657133508</c:v>
                </c:pt>
                <c:pt idx="39" formatCode="General">
                  <c:v>0.54860213306950611</c:v>
                </c:pt>
                <c:pt idx="40" formatCode="General">
                  <c:v>0.54738707974276846</c:v>
                </c:pt>
                <c:pt idx="41" formatCode="General">
                  <c:v>0.54623129731001796</c:v>
                </c:pt>
                <c:pt idx="42" formatCode="General">
                  <c:v>0.54513055213596995</c:v>
                </c:pt>
                <c:pt idx="43" formatCode="General">
                  <c:v>0.54408100441187734</c:v>
                </c:pt>
                <c:pt idx="44" formatCode="General">
                  <c:v>0.54307916340251661</c:v>
                </c:pt>
                <c:pt idx="45" formatCode="General">
                  <c:v>0.54212184866023849</c:v>
                </c:pt>
                <c:pt idx="46" formatCode="General">
                  <c:v>0.54120615629805935</c:v>
                </c:pt>
                <c:pt idx="47" formatCode="General">
                  <c:v>0.54032942956831354</c:v>
                </c:pt>
                <c:pt idx="48" formatCode="General">
                  <c:v>0.53948923311897345</c:v>
                </c:pt>
                <c:pt idx="49" formatCode="General">
                  <c:v>0.53868333040225991</c:v>
                </c:pt>
                <c:pt idx="50" formatCode="General">
                  <c:v>0.53790966379421445</c:v>
                </c:pt>
                <c:pt idx="51" formatCode="General">
                  <c:v>0.53716633705315164</c:v>
                </c:pt>
                <c:pt idx="52" formatCode="General">
                  <c:v>0.53645159980212942</c:v>
                </c:pt>
                <c:pt idx="53" formatCode="General">
                  <c:v>0.53576383376812686</c:v>
                </c:pt>
                <c:pt idx="54" formatCode="General">
                  <c:v>0.53510154055019876</c:v>
                </c:pt>
                <c:pt idx="55" formatCode="General">
                  <c:v>0.53446333072201324</c:v>
                </c:pt>
              </c:numCache>
            </c:numRef>
          </c:yVal>
          <c:smooth val="1"/>
        </c:ser>
        <c:ser>
          <c:idx val="1"/>
          <c:order val="0"/>
          <c:tx>
            <c:strRef>
              <c:f>'risk lover r=1.2'!$O$1</c:f>
              <c:strCache>
                <c:ptCount val="1"/>
                <c:pt idx="0">
                  <c:v>Valuation (above: $-bet valued more)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lgDash"/>
            </a:ln>
          </c:spPr>
          <c:marker>
            <c:symbol val="none"/>
          </c:marker>
          <c:xVal>
            <c:numRef>
              <c:f>'risk lover r=1.2'!$L$2:$L$57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lover r=1.2'!$O$2:$O$57</c:f>
              <c:numCache>
                <c:formatCode>0.0</c:formatCode>
                <c:ptCount val="56"/>
                <c:pt idx="0">
                  <c:v>-33.949884689084456</c:v>
                </c:pt>
                <c:pt idx="1">
                  <c:v>-6.3899769378168916</c:v>
                </c:pt>
                <c:pt idx="2">
                  <c:v>-2.9449884689084453</c:v>
                </c:pt>
                <c:pt idx="3">
                  <c:v>-1.7966589792722976</c:v>
                </c:pt>
                <c:pt idx="4">
                  <c:v>-1.2224942344542227</c:v>
                </c:pt>
                <c:pt idx="5">
                  <c:v>-0.87799538756337836</c:v>
                </c:pt>
                <c:pt idx="6">
                  <c:v>-0.64832948963614856</c:v>
                </c:pt>
                <c:pt idx="7">
                  <c:v>-0.48428241968812769</c:v>
                </c:pt>
                <c:pt idx="8">
                  <c:v>-0.36124711722711123</c:v>
                </c:pt>
                <c:pt idx="9">
                  <c:v>-0.26555299309076574</c:v>
                </c:pt>
                <c:pt idx="10">
                  <c:v>-0.18899769378168924</c:v>
                </c:pt>
                <c:pt idx="11">
                  <c:v>-0.12636153980153561</c:v>
                </c:pt>
                <c:pt idx="12">
                  <c:v>-7.4164744818074294E-2</c:v>
                </c:pt>
                <c:pt idx="13">
                  <c:v>-2.9998225985914787E-2</c:v>
                </c:pt>
                <c:pt idx="14">
                  <c:v>7.8587901559361677E-3</c:v>
                </c:pt>
                <c:pt idx="15">
                  <c:v>4.0668204145540524E-2</c:v>
                </c:pt>
                <c:pt idx="16">
                  <c:v>6.9376441386444332E-2</c:v>
                </c:pt>
                <c:pt idx="17">
                  <c:v>9.4707238951947534E-2</c:v>
                </c:pt>
                <c:pt idx="18">
                  <c:v>0.11722350345461713</c:v>
                </c:pt>
                <c:pt idx="19">
                  <c:v>0.13736963485174247</c:v>
                </c:pt>
                <c:pt idx="20">
                  <c:v>0.15550115310915541</c:v>
                </c:pt>
                <c:pt idx="21">
                  <c:v>0.17190586010395761</c:v>
                </c:pt>
                <c:pt idx="22">
                  <c:v>0.18681923009923221</c:v>
                </c:pt>
                <c:pt idx="23">
                  <c:v>0.20043578531230899</c:v>
                </c:pt>
                <c:pt idx="24">
                  <c:v>0.2129176275909628</c:v>
                </c:pt>
                <c:pt idx="25">
                  <c:v>0.22440092248732429</c:v>
                </c:pt>
                <c:pt idx="26">
                  <c:v>0.23500088700704261</c:v>
                </c:pt>
                <c:pt idx="27">
                  <c:v>0.24481566896974477</c:v>
                </c:pt>
                <c:pt idx="28">
                  <c:v>0.25392939507796813</c:v>
                </c:pt>
                <c:pt idx="29">
                  <c:v>0.26241458835114156</c:v>
                </c:pt>
                <c:pt idx="30">
                  <c:v>0.27033410207277025</c:v>
                </c:pt>
                <c:pt idx="31">
                  <c:v>0.2777426794252616</c:v>
                </c:pt>
                <c:pt idx="32">
                  <c:v>0.28468822069322219</c:v>
                </c:pt>
                <c:pt idx="33">
                  <c:v>0.29121282006615484</c:v>
                </c:pt>
                <c:pt idx="34">
                  <c:v>0.29735361947597372</c:v>
                </c:pt>
                <c:pt idx="35">
                  <c:v>0.30314351606237455</c:v>
                </c:pt>
                <c:pt idx="36">
                  <c:v>0.30861175172730854</c:v>
                </c:pt>
                <c:pt idx="37">
                  <c:v>0.31378440708602995</c:v>
                </c:pt>
                <c:pt idx="38">
                  <c:v>0.31868481742587124</c:v>
                </c:pt>
                <c:pt idx="39">
                  <c:v>0.32333392467136174</c:v>
                </c:pt>
                <c:pt idx="40">
                  <c:v>0.32775057655457773</c:v>
                </c:pt>
                <c:pt idx="41">
                  <c:v>0.33195178200446607</c:v>
                </c:pt>
                <c:pt idx="42">
                  <c:v>0.33595293005197885</c:v>
                </c:pt>
                <c:pt idx="43">
                  <c:v>0.33976797819030485</c:v>
                </c:pt>
                <c:pt idx="44">
                  <c:v>0.34340961504961609</c:v>
                </c:pt>
                <c:pt idx="45">
                  <c:v>0.34688940138184682</c:v>
                </c:pt>
                <c:pt idx="46">
                  <c:v>0.35021789265615455</c:v>
                </c:pt>
                <c:pt idx="47">
                  <c:v>0.35340474600389599</c:v>
                </c:pt>
                <c:pt idx="48">
                  <c:v>0.35645881379548139</c:v>
                </c:pt>
                <c:pt idx="49">
                  <c:v>0.35938822575883894</c:v>
                </c:pt>
                <c:pt idx="50">
                  <c:v>0.36220046124366218</c:v>
                </c:pt>
                <c:pt idx="51">
                  <c:v>0.36490241298398246</c:v>
                </c:pt>
                <c:pt idx="52">
                  <c:v>0.36750044350352129</c:v>
                </c:pt>
                <c:pt idx="53">
                  <c:v>0.37000043513553033</c:v>
                </c:pt>
                <c:pt idx="54">
                  <c:v>0.37240783448487236</c:v>
                </c:pt>
                <c:pt idx="55">
                  <c:v>0.37472769203969286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'risk lover r=1.2'!$N$1</c:f>
              <c:strCache>
                <c:ptCount val="1"/>
                <c:pt idx="0">
                  <c:v>Choice (above: P-bet chosen)</c:v>
                </c:pt>
              </c:strCache>
            </c:strRef>
          </c:tx>
          <c:spPr>
            <a:ln cmpd="sng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'risk lover r=1.2'!$L$2:$L$57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lover r=1.2'!$N$2:$N$57</c:f>
              <c:numCache>
                <c:formatCode>0.0</c:formatCode>
                <c:ptCount val="56"/>
                <c:pt idx="0" formatCode="General">
                  <c:v>34.949884689084449</c:v>
                </c:pt>
                <c:pt idx="1">
                  <c:v>7.3899769378168889</c:v>
                </c:pt>
                <c:pt idx="2">
                  <c:v>3.9449884689084462</c:v>
                </c:pt>
                <c:pt idx="3">
                  <c:v>2.7966589792722978</c:v>
                </c:pt>
                <c:pt idx="4">
                  <c:v>2.2224942344542225</c:v>
                </c:pt>
                <c:pt idx="5">
                  <c:v>1.8779953875633781</c:v>
                </c:pt>
                <c:pt idx="6" formatCode="General">
                  <c:v>1.6483294896361484</c:v>
                </c:pt>
                <c:pt idx="7" formatCode="General">
                  <c:v>1.4842824196881279</c:v>
                </c:pt>
                <c:pt idx="8" formatCode="General">
                  <c:v>1.3612471172271112</c:v>
                </c:pt>
                <c:pt idx="9" formatCode="General">
                  <c:v>1.2655529930907661</c:v>
                </c:pt>
                <c:pt idx="10" formatCode="General">
                  <c:v>1.1889976937816893</c:v>
                </c:pt>
                <c:pt idx="11" formatCode="General">
                  <c:v>1.1263615398015359</c:v>
                </c:pt>
                <c:pt idx="12" formatCode="General">
                  <c:v>1.0741647448180744</c:v>
                </c:pt>
                <c:pt idx="13" formatCode="General">
                  <c:v>1.0299982259859148</c:v>
                </c:pt>
                <c:pt idx="14" formatCode="General">
                  <c:v>0.99214120984406362</c:v>
                </c:pt>
                <c:pt idx="15" formatCode="General">
                  <c:v>0.95933179585445927</c:v>
                </c:pt>
                <c:pt idx="16" formatCode="General">
                  <c:v>0.9306235586135555</c:v>
                </c:pt>
                <c:pt idx="17" formatCode="General">
                  <c:v>0.90529276104805223</c:v>
                </c:pt>
                <c:pt idx="18" formatCode="General">
                  <c:v>0.88277649654538282</c:v>
                </c:pt>
                <c:pt idx="19" formatCode="General">
                  <c:v>0.86263036514825742</c:v>
                </c:pt>
                <c:pt idx="20" formatCode="General">
                  <c:v>0.84449884689084453</c:v>
                </c:pt>
                <c:pt idx="21" formatCode="General">
                  <c:v>0.8280941398960423</c:v>
                </c:pt>
                <c:pt idx="22" formatCode="General">
                  <c:v>0.81318076990076782</c:v>
                </c:pt>
                <c:pt idx="23" formatCode="General">
                  <c:v>0.79956421468769101</c:v>
                </c:pt>
                <c:pt idx="24" formatCode="General">
                  <c:v>0.78708237240903722</c:v>
                </c:pt>
                <c:pt idx="25" formatCode="General">
                  <c:v>0.77559907751267565</c:v>
                </c:pt>
                <c:pt idx="26" formatCode="General">
                  <c:v>0.76499911299295753</c:v>
                </c:pt>
                <c:pt idx="27" formatCode="General">
                  <c:v>0.75518433103025528</c:v>
                </c:pt>
                <c:pt idx="28" formatCode="General">
                  <c:v>0.74607060492203181</c:v>
                </c:pt>
                <c:pt idx="29" formatCode="General">
                  <c:v>0.73758541164885838</c:v>
                </c:pt>
                <c:pt idx="30" formatCode="General">
                  <c:v>0.72966589792722969</c:v>
                </c:pt>
                <c:pt idx="31" formatCode="General">
                  <c:v>0.72225732057473846</c:v>
                </c:pt>
                <c:pt idx="32" formatCode="General">
                  <c:v>0.71531177930677781</c:v>
                </c:pt>
                <c:pt idx="33" formatCode="General">
                  <c:v>0.70878717993384532</c:v>
                </c:pt>
                <c:pt idx="34" formatCode="General">
                  <c:v>0.70264638052402628</c:v>
                </c:pt>
                <c:pt idx="35" formatCode="General">
                  <c:v>0.69685648393762545</c:v>
                </c:pt>
                <c:pt idx="36" formatCode="General">
                  <c:v>0.69138824827269141</c:v>
                </c:pt>
                <c:pt idx="37" formatCode="General">
                  <c:v>0.68621559291396994</c:v>
                </c:pt>
                <c:pt idx="38" formatCode="General">
                  <c:v>0.68131518257412882</c:v>
                </c:pt>
                <c:pt idx="39" formatCode="General">
                  <c:v>0.67666607532863832</c:v>
                </c:pt>
                <c:pt idx="40" formatCode="General">
                  <c:v>0.67224942344542227</c:v>
                </c:pt>
                <c:pt idx="41" formatCode="General">
                  <c:v>0.66804821799553404</c:v>
                </c:pt>
                <c:pt idx="42" formatCode="General">
                  <c:v>0.66404706994802121</c:v>
                </c:pt>
                <c:pt idx="43" formatCode="General">
                  <c:v>0.66023202180969509</c:v>
                </c:pt>
                <c:pt idx="44" formatCode="General">
                  <c:v>0.65659038495038402</c:v>
                </c:pt>
                <c:pt idx="45" formatCode="General">
                  <c:v>0.65311059861815313</c:v>
                </c:pt>
                <c:pt idx="46" formatCode="General">
                  <c:v>0.64978210734384545</c:v>
                </c:pt>
                <c:pt idx="47" formatCode="General">
                  <c:v>0.64659525399610407</c:v>
                </c:pt>
                <c:pt idx="48" formatCode="General">
                  <c:v>0.64354118620451839</c:v>
                </c:pt>
                <c:pt idx="49" formatCode="General">
                  <c:v>0.64061177424116111</c:v>
                </c:pt>
                <c:pt idx="50" formatCode="General">
                  <c:v>0.63779953875633777</c:v>
                </c:pt>
                <c:pt idx="51" formatCode="General">
                  <c:v>0.63509758701601737</c:v>
                </c:pt>
                <c:pt idx="52" formatCode="General">
                  <c:v>0.6324995564964786</c:v>
                </c:pt>
                <c:pt idx="53" formatCode="General">
                  <c:v>0.62999956486446962</c:v>
                </c:pt>
                <c:pt idx="54" formatCode="General">
                  <c:v>0.62759216551512753</c:v>
                </c:pt>
                <c:pt idx="55" formatCode="General">
                  <c:v>0.62527230796030708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488320"/>
        <c:axId val="166502784"/>
      </c:scatterChart>
      <c:valAx>
        <c:axId val="166488320"/>
        <c:scaling>
          <c:orientation val="minMax"/>
          <c:max val="0.44000000000000006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β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5073002782079252"/>
              <c:y val="0.944980257779393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6502784"/>
        <c:crosses val="autoZero"/>
        <c:crossBetween val="midCat"/>
        <c:majorUnit val="0.2"/>
      </c:valAx>
      <c:valAx>
        <c:axId val="166502784"/>
        <c:scaling>
          <c:orientation val="minMax"/>
          <c:max val="1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l-GR"/>
                  <a:t>α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8.9478326156520752E-2"/>
              <c:y val="1.5369931060368363E-2"/>
            </c:manualLayout>
          </c:layout>
          <c:overlay val="0"/>
        </c:title>
        <c:numFmt formatCode="0.0" sourceLinked="1"/>
        <c:majorTickMark val="in"/>
        <c:minorTickMark val="none"/>
        <c:tickLblPos val="low"/>
        <c:crossAx val="166488320"/>
        <c:crosses val="autoZero"/>
        <c:crossBetween val="midCat"/>
        <c:majorUnit val="0.2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000759609897248"/>
          <c:y val="9.8407829774922323E-2"/>
          <c:w val="0.79868869404851517"/>
          <c:h val="0.7818847018138561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'risk lover r=0.8'!$O$1</c:f>
              <c:strCache>
                <c:ptCount val="1"/>
                <c:pt idx="0">
                  <c:v>Valuation (r=0.8)</c:v>
                </c:pt>
              </c:strCache>
            </c:strRef>
          </c:tx>
          <c:spPr>
            <a:ln w="19050">
              <a:prstDash val="sysDot"/>
            </a:ln>
          </c:spPr>
          <c:marker>
            <c:symbol val="none"/>
          </c:marker>
          <c:xVal>
            <c:numRef>
              <c:f>'risk lover r=0.8'!$L$2:$L$57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lover r=0.8'!$O$2:$O$57</c:f>
              <c:numCache>
                <c:formatCode>0.0</c:formatCode>
                <c:ptCount val="56"/>
                <c:pt idx="0">
                  <c:v>-8.97741594855367</c:v>
                </c:pt>
                <c:pt idx="1">
                  <c:v>-1.3954831897107343</c:v>
                </c:pt>
                <c:pt idx="2">
                  <c:v>-0.44774159485536619</c:v>
                </c:pt>
                <c:pt idx="3">
                  <c:v>-0.13182772990357816</c:v>
                </c:pt>
                <c:pt idx="4">
                  <c:v>2.612920257231699E-2</c:v>
                </c:pt>
                <c:pt idx="5">
                  <c:v>0.12090336205785319</c:v>
                </c:pt>
                <c:pt idx="6">
                  <c:v>0.18408613504821122</c:v>
                </c:pt>
                <c:pt idx="7">
                  <c:v>0.22921668718418081</c:v>
                </c:pt>
                <c:pt idx="8">
                  <c:v>0.26306460128615838</c:v>
                </c:pt>
                <c:pt idx="9">
                  <c:v>0.28939075669880743</c:v>
                </c:pt>
                <c:pt idx="10">
                  <c:v>0.31045168102892667</c:v>
                </c:pt>
                <c:pt idx="11">
                  <c:v>0.32768334638993335</c:v>
                </c:pt>
                <c:pt idx="12">
                  <c:v>0.34204306752410557</c:v>
                </c:pt>
                <c:pt idx="13">
                  <c:v>0.35419360079148204</c:v>
                </c:pt>
                <c:pt idx="14">
                  <c:v>0.36460834359209043</c:v>
                </c:pt>
                <c:pt idx="15">
                  <c:v>0.37363445401928447</c:v>
                </c:pt>
                <c:pt idx="16">
                  <c:v>0.38153230064307919</c:v>
                </c:pt>
                <c:pt idx="17">
                  <c:v>0.38850098884054507</c:v>
                </c:pt>
                <c:pt idx="18">
                  <c:v>0.39469537834940371</c:v>
                </c:pt>
                <c:pt idx="19">
                  <c:v>0.40023772685732983</c:v>
                </c:pt>
                <c:pt idx="20">
                  <c:v>0.40522584051446331</c:v>
                </c:pt>
                <c:pt idx="21">
                  <c:v>0.40973889572806033</c:v>
                </c:pt>
                <c:pt idx="22">
                  <c:v>0.41384167319496667</c:v>
                </c:pt>
                <c:pt idx="23">
                  <c:v>0.41758768740388114</c:v>
                </c:pt>
                <c:pt idx="24">
                  <c:v>0.42102153376205276</c:v>
                </c:pt>
                <c:pt idx="25">
                  <c:v>0.42418067241157065</c:v>
                </c:pt>
                <c:pt idx="26">
                  <c:v>0.42709680039574105</c:v>
                </c:pt>
                <c:pt idx="27">
                  <c:v>0.42979691889960248</c:v>
                </c:pt>
                <c:pt idx="28">
                  <c:v>0.43230417179604524</c:v>
                </c:pt>
                <c:pt idx="29">
                  <c:v>0.43463851069962989</c:v>
                </c:pt>
                <c:pt idx="30">
                  <c:v>0.43681722700964221</c:v>
                </c:pt>
                <c:pt idx="31">
                  <c:v>0.43885538097707316</c:v>
                </c:pt>
                <c:pt idx="32">
                  <c:v>0.4407661503215396</c:v>
                </c:pt>
                <c:pt idx="33">
                  <c:v>0.44256111546331112</c:v>
                </c:pt>
                <c:pt idx="34">
                  <c:v>0.44425049442027253</c:v>
                </c:pt>
                <c:pt idx="35">
                  <c:v>0.4458433374368363</c:v>
                </c:pt>
                <c:pt idx="36">
                  <c:v>0.44734768917470186</c:v>
                </c:pt>
                <c:pt idx="37">
                  <c:v>0.44877072460241263</c:v>
                </c:pt>
                <c:pt idx="38">
                  <c:v>0.45011886342866492</c:v>
                </c:pt>
                <c:pt idx="39">
                  <c:v>0.45139786693049394</c:v>
                </c:pt>
                <c:pt idx="40">
                  <c:v>0.45261292025723165</c:v>
                </c:pt>
                <c:pt idx="41">
                  <c:v>0.4537687026899821</c:v>
                </c:pt>
                <c:pt idx="42">
                  <c:v>0.45486944786403016</c:v>
                </c:pt>
                <c:pt idx="43">
                  <c:v>0.45591899558812243</c:v>
                </c:pt>
                <c:pt idx="44">
                  <c:v>0.45692083659748328</c:v>
                </c:pt>
                <c:pt idx="45">
                  <c:v>0.45787815133976151</c:v>
                </c:pt>
                <c:pt idx="46">
                  <c:v>0.4587938437019406</c:v>
                </c:pt>
                <c:pt idx="47">
                  <c:v>0.45967057043168652</c:v>
                </c:pt>
                <c:pt idx="48">
                  <c:v>0.46051076688102632</c:v>
                </c:pt>
                <c:pt idx="49">
                  <c:v>0.46131666959774015</c:v>
                </c:pt>
                <c:pt idx="50">
                  <c:v>0.46209033620578538</c:v>
                </c:pt>
                <c:pt idx="51">
                  <c:v>0.46283366294684836</c:v>
                </c:pt>
                <c:pt idx="52">
                  <c:v>0.46354840019787047</c:v>
                </c:pt>
                <c:pt idx="53">
                  <c:v>0.46423616623187292</c:v>
                </c:pt>
                <c:pt idx="54">
                  <c:v>0.46489845944980124</c:v>
                </c:pt>
                <c:pt idx="55">
                  <c:v>0.4655366692779867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'risk lover r=0.8'!$N$1</c:f>
              <c:strCache>
                <c:ptCount val="1"/>
                <c:pt idx="0">
                  <c:v>Choice (r=0.8)</c:v>
                </c:pt>
              </c:strCache>
            </c:strRef>
          </c:tx>
          <c:spPr>
            <a:ln cmpd="dbl"/>
          </c:spPr>
          <c:marker>
            <c:symbol val="none"/>
          </c:marker>
          <c:xVal>
            <c:numRef>
              <c:f>'risk lover r=0.8'!$L$2:$L$57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lover r=0.8'!$N$2:$N$57</c:f>
              <c:numCache>
                <c:formatCode>0.0</c:formatCode>
                <c:ptCount val="56"/>
                <c:pt idx="0" formatCode="General">
                  <c:v>9.9774159485536629</c:v>
                </c:pt>
                <c:pt idx="1">
                  <c:v>2.3954831897107329</c:v>
                </c:pt>
                <c:pt idx="2">
                  <c:v>1.447741594855368</c:v>
                </c:pt>
                <c:pt idx="3">
                  <c:v>1.1318277299035771</c:v>
                </c:pt>
                <c:pt idx="4">
                  <c:v>0.97387079742768257</c:v>
                </c:pt>
                <c:pt idx="5">
                  <c:v>0.87909663794214632</c:v>
                </c:pt>
                <c:pt idx="6" formatCode="General">
                  <c:v>0.81591386495178864</c:v>
                </c:pt>
                <c:pt idx="7" formatCode="General">
                  <c:v>0.77078331281581935</c:v>
                </c:pt>
                <c:pt idx="8" formatCode="General">
                  <c:v>0.73693539871384128</c:v>
                </c:pt>
                <c:pt idx="9" formatCode="General">
                  <c:v>0.71060924330119268</c:v>
                </c:pt>
                <c:pt idx="10" formatCode="General">
                  <c:v>0.68954831897107349</c:v>
                </c:pt>
                <c:pt idx="11" formatCode="General">
                  <c:v>0.67231665361006676</c:v>
                </c:pt>
                <c:pt idx="12" formatCode="General">
                  <c:v>0.65795693247589448</c:v>
                </c:pt>
                <c:pt idx="13" formatCode="General">
                  <c:v>0.6458063992085179</c:v>
                </c:pt>
                <c:pt idx="14" formatCode="General">
                  <c:v>0.63539165640790918</c:v>
                </c:pt>
                <c:pt idx="15" formatCode="General">
                  <c:v>0.62636554598071559</c:v>
                </c:pt>
                <c:pt idx="16" formatCode="General">
                  <c:v>0.6184676993569207</c:v>
                </c:pt>
                <c:pt idx="17" formatCode="General">
                  <c:v>0.6114990111594546</c:v>
                </c:pt>
                <c:pt idx="18" formatCode="General">
                  <c:v>0.60530462165059629</c:v>
                </c:pt>
                <c:pt idx="19" formatCode="General">
                  <c:v>0.59976227314267028</c:v>
                </c:pt>
                <c:pt idx="20" formatCode="General">
                  <c:v>0.59477415948553658</c:v>
                </c:pt>
                <c:pt idx="21" formatCode="General">
                  <c:v>0.59026110427193978</c:v>
                </c:pt>
                <c:pt idx="22" formatCode="General">
                  <c:v>0.58615832680503333</c:v>
                </c:pt>
                <c:pt idx="23" formatCode="General">
                  <c:v>0.58241231259611892</c:v>
                </c:pt>
                <c:pt idx="24" formatCode="General">
                  <c:v>0.57897846623794724</c:v>
                </c:pt>
                <c:pt idx="25" formatCode="General">
                  <c:v>0.57581932758842924</c:v>
                </c:pt>
                <c:pt idx="26" formatCode="General">
                  <c:v>0.57290319960425895</c:v>
                </c:pt>
                <c:pt idx="27" formatCode="General">
                  <c:v>0.57020308110039752</c:v>
                </c:pt>
                <c:pt idx="28" formatCode="General">
                  <c:v>0.56769582820395481</c:v>
                </c:pt>
                <c:pt idx="29" formatCode="General">
                  <c:v>0.56536148930037011</c:v>
                </c:pt>
                <c:pt idx="30" formatCode="General">
                  <c:v>0.56318277299035779</c:v>
                </c:pt>
                <c:pt idx="31" formatCode="General">
                  <c:v>0.56114461902292667</c:v>
                </c:pt>
                <c:pt idx="32" formatCode="General">
                  <c:v>0.55923384967846035</c:v>
                </c:pt>
                <c:pt idx="33" formatCode="General">
                  <c:v>0.55743888453668866</c:v>
                </c:pt>
                <c:pt idx="34" formatCode="General">
                  <c:v>0.55574950557972758</c:v>
                </c:pt>
                <c:pt idx="35" formatCode="General">
                  <c:v>0.55415666256316376</c:v>
                </c:pt>
                <c:pt idx="36" formatCode="General">
                  <c:v>0.55265231082529798</c:v>
                </c:pt>
                <c:pt idx="37" formatCode="General">
                  <c:v>0.55122927539758737</c:v>
                </c:pt>
                <c:pt idx="38" formatCode="General">
                  <c:v>0.54988113657133508</c:v>
                </c:pt>
                <c:pt idx="39" formatCode="General">
                  <c:v>0.54860213306950611</c:v>
                </c:pt>
                <c:pt idx="40" formatCode="General">
                  <c:v>0.54738707974276846</c:v>
                </c:pt>
                <c:pt idx="41" formatCode="General">
                  <c:v>0.54623129731001796</c:v>
                </c:pt>
                <c:pt idx="42" formatCode="General">
                  <c:v>0.54513055213596995</c:v>
                </c:pt>
                <c:pt idx="43" formatCode="General">
                  <c:v>0.54408100441187734</c:v>
                </c:pt>
                <c:pt idx="44" formatCode="General">
                  <c:v>0.54307916340251661</c:v>
                </c:pt>
                <c:pt idx="45" formatCode="General">
                  <c:v>0.54212184866023849</c:v>
                </c:pt>
                <c:pt idx="46" formatCode="General">
                  <c:v>0.54120615629805935</c:v>
                </c:pt>
                <c:pt idx="47" formatCode="General">
                  <c:v>0.54032942956831354</c:v>
                </c:pt>
                <c:pt idx="48" formatCode="General">
                  <c:v>0.53948923311897345</c:v>
                </c:pt>
                <c:pt idx="49" formatCode="General">
                  <c:v>0.53868333040225991</c:v>
                </c:pt>
                <c:pt idx="50" formatCode="General">
                  <c:v>0.53790966379421445</c:v>
                </c:pt>
                <c:pt idx="51" formatCode="General">
                  <c:v>0.53716633705315164</c:v>
                </c:pt>
                <c:pt idx="52" formatCode="General">
                  <c:v>0.53645159980212942</c:v>
                </c:pt>
                <c:pt idx="53" formatCode="General">
                  <c:v>0.53576383376812686</c:v>
                </c:pt>
                <c:pt idx="54" formatCode="General">
                  <c:v>0.53510154055019876</c:v>
                </c:pt>
                <c:pt idx="55" formatCode="General">
                  <c:v>0.53446333072201324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631680"/>
        <c:axId val="166134144"/>
      </c:scatterChart>
      <c:valAx>
        <c:axId val="166631680"/>
        <c:scaling>
          <c:orientation val="minMax"/>
          <c:max val="0.44000000000000006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β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5073002782079252"/>
              <c:y val="0.944980257779393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6134144"/>
        <c:crosses val="autoZero"/>
        <c:crossBetween val="midCat"/>
        <c:majorUnit val="0.2"/>
      </c:valAx>
      <c:valAx>
        <c:axId val="166134144"/>
        <c:scaling>
          <c:orientation val="minMax"/>
          <c:max val="1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l-GR"/>
                  <a:t>α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8.9478326156520752E-2"/>
              <c:y val="1.5369931060368363E-2"/>
            </c:manualLayout>
          </c:layout>
          <c:overlay val="0"/>
        </c:title>
        <c:numFmt formatCode="0.0" sourceLinked="1"/>
        <c:majorTickMark val="in"/>
        <c:minorTickMark val="none"/>
        <c:tickLblPos val="low"/>
        <c:crossAx val="166631680"/>
        <c:crosses val="autoZero"/>
        <c:crossBetween val="midCat"/>
        <c:majorUnit val="0.2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000759609897248"/>
          <c:y val="9.8407829774922323E-2"/>
          <c:w val="0.79868869404851517"/>
          <c:h val="0.7818847018138561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'risk lover r=1.2'!$O$1</c:f>
              <c:strCache>
                <c:ptCount val="1"/>
                <c:pt idx="0">
                  <c:v>Valuation (above: $-bet valued more)</c:v>
                </c:pt>
              </c:strCache>
            </c:strRef>
          </c:tx>
          <c:spPr>
            <a:ln w="19050">
              <a:prstDash val="lgDashDotDot"/>
            </a:ln>
          </c:spPr>
          <c:marker>
            <c:symbol val="none"/>
          </c:marker>
          <c:xVal>
            <c:numRef>
              <c:f>'risk lover r=1.2'!$L$2:$L$57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lover r=1.2'!$O$2:$O$57</c:f>
              <c:numCache>
                <c:formatCode>0.0</c:formatCode>
                <c:ptCount val="56"/>
                <c:pt idx="0">
                  <c:v>-33.949884689084456</c:v>
                </c:pt>
                <c:pt idx="1">
                  <c:v>-6.3899769378168916</c:v>
                </c:pt>
                <c:pt idx="2">
                  <c:v>-2.9449884689084453</c:v>
                </c:pt>
                <c:pt idx="3">
                  <c:v>-1.7966589792722976</c:v>
                </c:pt>
                <c:pt idx="4">
                  <c:v>-1.2224942344542227</c:v>
                </c:pt>
                <c:pt idx="5">
                  <c:v>-0.87799538756337836</c:v>
                </c:pt>
                <c:pt idx="6">
                  <c:v>-0.64832948963614856</c:v>
                </c:pt>
                <c:pt idx="7">
                  <c:v>-0.48428241968812769</c:v>
                </c:pt>
                <c:pt idx="8">
                  <c:v>-0.36124711722711123</c:v>
                </c:pt>
                <c:pt idx="9">
                  <c:v>-0.26555299309076574</c:v>
                </c:pt>
                <c:pt idx="10">
                  <c:v>-0.18899769378168924</c:v>
                </c:pt>
                <c:pt idx="11">
                  <c:v>-0.12636153980153561</c:v>
                </c:pt>
                <c:pt idx="12">
                  <c:v>-7.4164744818074294E-2</c:v>
                </c:pt>
                <c:pt idx="13">
                  <c:v>-2.9998225985914787E-2</c:v>
                </c:pt>
                <c:pt idx="14">
                  <c:v>7.8587901559361677E-3</c:v>
                </c:pt>
                <c:pt idx="15">
                  <c:v>4.0668204145540524E-2</c:v>
                </c:pt>
                <c:pt idx="16">
                  <c:v>6.9376441386444332E-2</c:v>
                </c:pt>
                <c:pt idx="17">
                  <c:v>9.4707238951947534E-2</c:v>
                </c:pt>
                <c:pt idx="18">
                  <c:v>0.11722350345461713</c:v>
                </c:pt>
                <c:pt idx="19">
                  <c:v>0.13736963485174247</c:v>
                </c:pt>
                <c:pt idx="20">
                  <c:v>0.15550115310915541</c:v>
                </c:pt>
                <c:pt idx="21">
                  <c:v>0.17190586010395761</c:v>
                </c:pt>
                <c:pt idx="22">
                  <c:v>0.18681923009923221</c:v>
                </c:pt>
                <c:pt idx="23">
                  <c:v>0.20043578531230899</c:v>
                </c:pt>
                <c:pt idx="24">
                  <c:v>0.2129176275909628</c:v>
                </c:pt>
                <c:pt idx="25">
                  <c:v>0.22440092248732429</c:v>
                </c:pt>
                <c:pt idx="26">
                  <c:v>0.23500088700704261</c:v>
                </c:pt>
                <c:pt idx="27">
                  <c:v>0.24481566896974477</c:v>
                </c:pt>
                <c:pt idx="28">
                  <c:v>0.25392939507796813</c:v>
                </c:pt>
                <c:pt idx="29">
                  <c:v>0.26241458835114156</c:v>
                </c:pt>
                <c:pt idx="30">
                  <c:v>0.27033410207277025</c:v>
                </c:pt>
                <c:pt idx="31">
                  <c:v>0.2777426794252616</c:v>
                </c:pt>
                <c:pt idx="32">
                  <c:v>0.28468822069322219</c:v>
                </c:pt>
                <c:pt idx="33">
                  <c:v>0.29121282006615484</c:v>
                </c:pt>
                <c:pt idx="34">
                  <c:v>0.29735361947597372</c:v>
                </c:pt>
                <c:pt idx="35">
                  <c:v>0.30314351606237455</c:v>
                </c:pt>
                <c:pt idx="36">
                  <c:v>0.30861175172730854</c:v>
                </c:pt>
                <c:pt idx="37">
                  <c:v>0.31378440708602995</c:v>
                </c:pt>
                <c:pt idx="38">
                  <c:v>0.31868481742587124</c:v>
                </c:pt>
                <c:pt idx="39">
                  <c:v>0.32333392467136174</c:v>
                </c:pt>
                <c:pt idx="40">
                  <c:v>0.32775057655457773</c:v>
                </c:pt>
                <c:pt idx="41">
                  <c:v>0.33195178200446607</c:v>
                </c:pt>
                <c:pt idx="42">
                  <c:v>0.33595293005197885</c:v>
                </c:pt>
                <c:pt idx="43">
                  <c:v>0.33976797819030485</c:v>
                </c:pt>
                <c:pt idx="44">
                  <c:v>0.34340961504961609</c:v>
                </c:pt>
                <c:pt idx="45">
                  <c:v>0.34688940138184682</c:v>
                </c:pt>
                <c:pt idx="46">
                  <c:v>0.35021789265615455</c:v>
                </c:pt>
                <c:pt idx="47">
                  <c:v>0.35340474600389599</c:v>
                </c:pt>
                <c:pt idx="48">
                  <c:v>0.35645881379548139</c:v>
                </c:pt>
                <c:pt idx="49">
                  <c:v>0.35938822575883894</c:v>
                </c:pt>
                <c:pt idx="50">
                  <c:v>0.36220046124366218</c:v>
                </c:pt>
                <c:pt idx="51">
                  <c:v>0.36490241298398246</c:v>
                </c:pt>
                <c:pt idx="52">
                  <c:v>0.36750044350352129</c:v>
                </c:pt>
                <c:pt idx="53">
                  <c:v>0.37000043513553033</c:v>
                </c:pt>
                <c:pt idx="54">
                  <c:v>0.37240783448487236</c:v>
                </c:pt>
                <c:pt idx="55">
                  <c:v>0.37472769203969286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'risk lover r=1.2'!$N$1</c:f>
              <c:strCache>
                <c:ptCount val="1"/>
                <c:pt idx="0">
                  <c:v>Choice (above: P-bet chosen)</c:v>
                </c:pt>
              </c:strCache>
            </c:strRef>
          </c:tx>
          <c:spPr>
            <a:ln cmpd="thinThick"/>
          </c:spPr>
          <c:marker>
            <c:symbol val="none"/>
          </c:marker>
          <c:xVal>
            <c:numRef>
              <c:f>'risk lover r=1.2'!$L$2:$L$57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lover r=1.2'!$N$2:$N$57</c:f>
              <c:numCache>
                <c:formatCode>0.0</c:formatCode>
                <c:ptCount val="56"/>
                <c:pt idx="0" formatCode="General">
                  <c:v>34.949884689084449</c:v>
                </c:pt>
                <c:pt idx="1">
                  <c:v>7.3899769378168889</c:v>
                </c:pt>
                <c:pt idx="2">
                  <c:v>3.9449884689084462</c:v>
                </c:pt>
                <c:pt idx="3">
                  <c:v>2.7966589792722978</c:v>
                </c:pt>
                <c:pt idx="4">
                  <c:v>2.2224942344542225</c:v>
                </c:pt>
                <c:pt idx="5">
                  <c:v>1.8779953875633781</c:v>
                </c:pt>
                <c:pt idx="6" formatCode="General">
                  <c:v>1.6483294896361484</c:v>
                </c:pt>
                <c:pt idx="7" formatCode="General">
                  <c:v>1.4842824196881279</c:v>
                </c:pt>
                <c:pt idx="8" formatCode="General">
                  <c:v>1.3612471172271112</c:v>
                </c:pt>
                <c:pt idx="9" formatCode="General">
                  <c:v>1.2655529930907661</c:v>
                </c:pt>
                <c:pt idx="10" formatCode="General">
                  <c:v>1.1889976937816893</c:v>
                </c:pt>
                <c:pt idx="11" formatCode="General">
                  <c:v>1.1263615398015359</c:v>
                </c:pt>
                <c:pt idx="12" formatCode="General">
                  <c:v>1.0741647448180744</c:v>
                </c:pt>
                <c:pt idx="13" formatCode="General">
                  <c:v>1.0299982259859148</c:v>
                </c:pt>
                <c:pt idx="14" formatCode="General">
                  <c:v>0.99214120984406362</c:v>
                </c:pt>
                <c:pt idx="15" formatCode="General">
                  <c:v>0.95933179585445927</c:v>
                </c:pt>
                <c:pt idx="16" formatCode="General">
                  <c:v>0.9306235586135555</c:v>
                </c:pt>
                <c:pt idx="17" formatCode="General">
                  <c:v>0.90529276104805223</c:v>
                </c:pt>
                <c:pt idx="18" formatCode="General">
                  <c:v>0.88277649654538282</c:v>
                </c:pt>
                <c:pt idx="19" formatCode="General">
                  <c:v>0.86263036514825742</c:v>
                </c:pt>
                <c:pt idx="20" formatCode="General">
                  <c:v>0.84449884689084453</c:v>
                </c:pt>
                <c:pt idx="21" formatCode="General">
                  <c:v>0.8280941398960423</c:v>
                </c:pt>
                <c:pt idx="22" formatCode="General">
                  <c:v>0.81318076990076782</c:v>
                </c:pt>
                <c:pt idx="23" formatCode="General">
                  <c:v>0.79956421468769101</c:v>
                </c:pt>
                <c:pt idx="24" formatCode="General">
                  <c:v>0.78708237240903722</c:v>
                </c:pt>
                <c:pt idx="25" formatCode="General">
                  <c:v>0.77559907751267565</c:v>
                </c:pt>
                <c:pt idx="26" formatCode="General">
                  <c:v>0.76499911299295753</c:v>
                </c:pt>
                <c:pt idx="27" formatCode="General">
                  <c:v>0.75518433103025528</c:v>
                </c:pt>
                <c:pt idx="28" formatCode="General">
                  <c:v>0.74607060492203181</c:v>
                </c:pt>
                <c:pt idx="29" formatCode="General">
                  <c:v>0.73758541164885838</c:v>
                </c:pt>
                <c:pt idx="30" formatCode="General">
                  <c:v>0.72966589792722969</c:v>
                </c:pt>
                <c:pt idx="31" formatCode="General">
                  <c:v>0.72225732057473846</c:v>
                </c:pt>
                <c:pt idx="32" formatCode="General">
                  <c:v>0.71531177930677781</c:v>
                </c:pt>
                <c:pt idx="33" formatCode="General">
                  <c:v>0.70878717993384532</c:v>
                </c:pt>
                <c:pt idx="34" formatCode="General">
                  <c:v>0.70264638052402628</c:v>
                </c:pt>
                <c:pt idx="35" formatCode="General">
                  <c:v>0.69685648393762545</c:v>
                </c:pt>
                <c:pt idx="36" formatCode="General">
                  <c:v>0.69138824827269141</c:v>
                </c:pt>
                <c:pt idx="37" formatCode="General">
                  <c:v>0.68621559291396994</c:v>
                </c:pt>
                <c:pt idx="38" formatCode="General">
                  <c:v>0.68131518257412882</c:v>
                </c:pt>
                <c:pt idx="39" formatCode="General">
                  <c:v>0.67666607532863832</c:v>
                </c:pt>
                <c:pt idx="40" formatCode="General">
                  <c:v>0.67224942344542227</c:v>
                </c:pt>
                <c:pt idx="41" formatCode="General">
                  <c:v>0.66804821799553404</c:v>
                </c:pt>
                <c:pt idx="42" formatCode="General">
                  <c:v>0.66404706994802121</c:v>
                </c:pt>
                <c:pt idx="43" formatCode="General">
                  <c:v>0.66023202180969509</c:v>
                </c:pt>
                <c:pt idx="44" formatCode="General">
                  <c:v>0.65659038495038402</c:v>
                </c:pt>
                <c:pt idx="45" formatCode="General">
                  <c:v>0.65311059861815313</c:v>
                </c:pt>
                <c:pt idx="46" formatCode="General">
                  <c:v>0.64978210734384545</c:v>
                </c:pt>
                <c:pt idx="47" formatCode="General">
                  <c:v>0.64659525399610407</c:v>
                </c:pt>
                <c:pt idx="48" formatCode="General">
                  <c:v>0.64354118620451839</c:v>
                </c:pt>
                <c:pt idx="49" formatCode="General">
                  <c:v>0.64061177424116111</c:v>
                </c:pt>
                <c:pt idx="50" formatCode="General">
                  <c:v>0.63779953875633777</c:v>
                </c:pt>
                <c:pt idx="51" formatCode="General">
                  <c:v>0.63509758701601737</c:v>
                </c:pt>
                <c:pt idx="52" formatCode="General">
                  <c:v>0.6324995564964786</c:v>
                </c:pt>
                <c:pt idx="53" formatCode="General">
                  <c:v>0.62999956486446962</c:v>
                </c:pt>
                <c:pt idx="54" formatCode="General">
                  <c:v>0.62759216551512753</c:v>
                </c:pt>
                <c:pt idx="55" formatCode="General">
                  <c:v>0.62527230796030708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155392"/>
        <c:axId val="166157312"/>
      </c:scatterChart>
      <c:valAx>
        <c:axId val="166155392"/>
        <c:scaling>
          <c:orientation val="minMax"/>
          <c:max val="0.44000000000000006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β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5073002782079252"/>
              <c:y val="0.944980257779393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6157312"/>
        <c:crosses val="autoZero"/>
        <c:crossBetween val="midCat"/>
        <c:majorUnit val="0.2"/>
      </c:valAx>
      <c:valAx>
        <c:axId val="166157312"/>
        <c:scaling>
          <c:orientation val="minMax"/>
          <c:max val="1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l-GR"/>
                  <a:t>α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8.9478326156520752E-2"/>
              <c:y val="1.5369931060368363E-2"/>
            </c:manualLayout>
          </c:layout>
          <c:overlay val="0"/>
        </c:title>
        <c:numFmt formatCode="0.0" sourceLinked="1"/>
        <c:majorTickMark val="in"/>
        <c:minorTickMark val="none"/>
        <c:tickLblPos val="low"/>
        <c:crossAx val="166155392"/>
        <c:crosses val="autoZero"/>
        <c:crossBetween val="midCat"/>
        <c:majorUnit val="0.2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993723347563718E-2"/>
          <c:y val="1.5634476132733412E-2"/>
          <c:w val="0.84160117655723876"/>
          <c:h val="0.9204153478619807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'PCT simulator'!$AQ$34</c:f>
              <c:strCache>
                <c:ptCount val="1"/>
                <c:pt idx="0">
                  <c:v>p-β(p,1)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'PCT simulator'!$A$35:$A$45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simulator'!$AQ$35:$AQ$45</c:f>
              <c:numCache>
                <c:formatCode>0.000</c:formatCode>
                <c:ptCount val="11"/>
                <c:pt idx="0">
                  <c:v>0</c:v>
                </c:pt>
                <c:pt idx="1">
                  <c:v>1.0000000000000009E-2</c:v>
                </c:pt>
                <c:pt idx="2">
                  <c:v>4.0000000000000008E-2</c:v>
                </c:pt>
                <c:pt idx="3">
                  <c:v>0.09</c:v>
                </c:pt>
                <c:pt idx="4">
                  <c:v>0.16000000000000003</c:v>
                </c:pt>
                <c:pt idx="5">
                  <c:v>0.25</c:v>
                </c:pt>
                <c:pt idx="6">
                  <c:v>0.36</c:v>
                </c:pt>
                <c:pt idx="7">
                  <c:v>0.48999999999999994</c:v>
                </c:pt>
                <c:pt idx="8">
                  <c:v>0.64000000000000012</c:v>
                </c:pt>
                <c:pt idx="9">
                  <c:v>0.81</c:v>
                </c:pt>
                <c:pt idx="10">
                  <c:v>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'PCT simulator'!$BL$34</c:f>
              <c:strCache>
                <c:ptCount val="1"/>
                <c:pt idx="0">
                  <c:v>p+β(p,1)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simulator'!$BL$35:$BL$135</c:f>
              <c:numCache>
                <c:formatCode>General</c:formatCode>
                <c:ptCount val="101"/>
                <c:pt idx="0">
                  <c:v>0</c:v>
                </c:pt>
                <c:pt idx="1">
                  <c:v>0.19</c:v>
                </c:pt>
                <c:pt idx="2">
                  <c:v>0.36</c:v>
                </c:pt>
                <c:pt idx="3">
                  <c:v>0.51</c:v>
                </c:pt>
                <c:pt idx="4">
                  <c:v>0.64</c:v>
                </c:pt>
                <c:pt idx="5">
                  <c:v>0.75</c:v>
                </c:pt>
                <c:pt idx="6">
                  <c:v>0.84</c:v>
                </c:pt>
                <c:pt idx="7">
                  <c:v>0.90999999999999992</c:v>
                </c:pt>
                <c:pt idx="8">
                  <c:v>0.96</c:v>
                </c:pt>
                <c:pt idx="9">
                  <c:v>0.99</c:v>
                </c:pt>
                <c:pt idx="10">
                  <c:v>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'PCT simulator'!$A$34</c:f>
              <c:strCache>
                <c:ptCount val="1"/>
                <c:pt idx="0">
                  <c:v>p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none"/>
          </c:marker>
          <c:x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'PCT simulator'!$A$35:$A$135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550464"/>
        <c:axId val="157552000"/>
      </c:scatterChart>
      <c:valAx>
        <c:axId val="157550464"/>
        <c:scaling>
          <c:orientation val="minMax"/>
          <c:max val="1"/>
        </c:scaling>
        <c:delete val="0"/>
        <c:axPos val="b"/>
        <c:numFmt formatCode="General" sourceLinked="1"/>
        <c:majorTickMark val="out"/>
        <c:minorTickMark val="none"/>
        <c:tickLblPos val="nextTo"/>
        <c:crossAx val="157552000"/>
        <c:crosses val="autoZero"/>
        <c:crossBetween val="midCat"/>
      </c:valAx>
      <c:valAx>
        <c:axId val="157552000"/>
        <c:scaling>
          <c:orientation val="minMax"/>
          <c:max val="1"/>
        </c:scaling>
        <c:delete val="0"/>
        <c:axPos val="l"/>
        <c:numFmt formatCode="0.000" sourceLinked="1"/>
        <c:majorTickMark val="out"/>
        <c:minorTickMark val="none"/>
        <c:tickLblPos val="nextTo"/>
        <c:crossAx val="1575504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2.857253421023714E-2"/>
          <c:y val="4.0130661110484252E-2"/>
          <c:w val="0.53342892654841501"/>
          <c:h val="0.19645947631906036"/>
        </c:manualLayout>
      </c:layout>
      <c:overlay val="0"/>
      <c:txPr>
        <a:bodyPr/>
        <a:lstStyle/>
        <a:p>
          <a:pPr>
            <a:defRPr sz="11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000759609897248"/>
          <c:y val="9.8407829774922323E-2"/>
          <c:w val="0.79868869404851517"/>
          <c:h val="0.78188470181385616"/>
        </c:manualLayout>
      </c:layout>
      <c:scatterChart>
        <c:scatterStyle val="smoothMarker"/>
        <c:varyColors val="0"/>
        <c:ser>
          <c:idx val="0"/>
          <c:order val="2"/>
          <c:tx>
            <c:strRef>
              <c:f>'risk neutral vary r graph'!$O$1</c:f>
              <c:strCache>
                <c:ptCount val="1"/>
                <c:pt idx="0">
                  <c:v>Valuation (r=1)</c:v>
                </c:pt>
              </c:strCache>
            </c:strRef>
          </c:tx>
          <c:spPr>
            <a:ln w="15875">
              <a:solidFill>
                <a:sysClr val="window" lastClr="FFFFFF">
                  <a:lumMod val="50000"/>
                </a:sysClr>
              </a:solidFill>
              <a:prstDash val="lgDash"/>
            </a:ln>
          </c:spPr>
          <c:marker>
            <c:symbol val="none"/>
          </c:marker>
          <c:xVal>
            <c:numRef>
              <c:f>'risk neutral vary r graph'!$L$2:$L$57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neutral vary r graph'!$O$2:$O$57</c:f>
              <c:numCache>
                <c:formatCode>0.0</c:formatCode>
                <c:ptCount val="56"/>
                <c:pt idx="0">
                  <c:v>0.49999999999999983</c:v>
                </c:pt>
                <c:pt idx="1">
                  <c:v>0.49999999999999989</c:v>
                </c:pt>
                <c:pt idx="2">
                  <c:v>0.49999999999999989</c:v>
                </c:pt>
                <c:pt idx="3">
                  <c:v>0.49999999999999983</c:v>
                </c:pt>
                <c:pt idx="4">
                  <c:v>0.49999999999999989</c:v>
                </c:pt>
                <c:pt idx="5">
                  <c:v>0.49999999999999983</c:v>
                </c:pt>
                <c:pt idx="6">
                  <c:v>0.50000000000000011</c:v>
                </c:pt>
                <c:pt idx="7">
                  <c:v>0.50000000000000011</c:v>
                </c:pt>
                <c:pt idx="8">
                  <c:v>0.50000000000000011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0.50000000000000011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0.5</c:v>
                </c:pt>
                <c:pt idx="49">
                  <c:v>0.5</c:v>
                </c:pt>
                <c:pt idx="50">
                  <c:v>0.5</c:v>
                </c:pt>
                <c:pt idx="51">
                  <c:v>0.5</c:v>
                </c:pt>
                <c:pt idx="52">
                  <c:v>0.5</c:v>
                </c:pt>
                <c:pt idx="53">
                  <c:v>0.5</c:v>
                </c:pt>
                <c:pt idx="54">
                  <c:v>0.5</c:v>
                </c:pt>
                <c:pt idx="55">
                  <c:v>0.5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'risk neutral vary r graph'!$N$1</c:f>
              <c:strCache>
                <c:ptCount val="1"/>
                <c:pt idx="0">
                  <c:v>Choice (r=1)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xVal>
            <c:numRef>
              <c:f>'risk neutral vary r graph'!$L$2:$L$57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neutral vary r graph'!$N$2:$N$57</c:f>
              <c:numCache>
                <c:formatCode>0.0</c:formatCode>
                <c:ptCount val="56"/>
                <c:pt idx="0" formatCode="General">
                  <c:v>0.49999999999998207</c:v>
                </c:pt>
                <c:pt idx="1">
                  <c:v>0.50000000000000044</c:v>
                </c:pt>
                <c:pt idx="2">
                  <c:v>0.50000000000000044</c:v>
                </c:pt>
                <c:pt idx="3">
                  <c:v>0.50000000000000067</c:v>
                </c:pt>
                <c:pt idx="4">
                  <c:v>0.50000000000000044</c:v>
                </c:pt>
                <c:pt idx="5">
                  <c:v>0.49999999999999983</c:v>
                </c:pt>
                <c:pt idx="6" formatCode="General">
                  <c:v>0.5</c:v>
                </c:pt>
                <c:pt idx="7" formatCode="General">
                  <c:v>0.50000000000000011</c:v>
                </c:pt>
                <c:pt idx="8" formatCode="General">
                  <c:v>0.5</c:v>
                </c:pt>
                <c:pt idx="9" formatCode="General">
                  <c:v>0.5</c:v>
                </c:pt>
                <c:pt idx="10" formatCode="General">
                  <c:v>0.50000000000000022</c:v>
                </c:pt>
                <c:pt idx="11" formatCode="General">
                  <c:v>0.50000000000000022</c:v>
                </c:pt>
                <c:pt idx="12" formatCode="General">
                  <c:v>0.5</c:v>
                </c:pt>
                <c:pt idx="13" formatCode="General">
                  <c:v>0.5</c:v>
                </c:pt>
                <c:pt idx="14" formatCode="General">
                  <c:v>0.49999999999999956</c:v>
                </c:pt>
                <c:pt idx="15" formatCode="General">
                  <c:v>0.5</c:v>
                </c:pt>
                <c:pt idx="16" formatCode="General">
                  <c:v>0.5</c:v>
                </c:pt>
                <c:pt idx="17" formatCode="General">
                  <c:v>0.49999999999999956</c:v>
                </c:pt>
                <c:pt idx="18" formatCode="General">
                  <c:v>0.49999999999999961</c:v>
                </c:pt>
                <c:pt idx="19" formatCode="General">
                  <c:v>0.5</c:v>
                </c:pt>
                <c:pt idx="20" formatCode="General">
                  <c:v>0.5</c:v>
                </c:pt>
                <c:pt idx="21" formatCode="General">
                  <c:v>0.5</c:v>
                </c:pt>
                <c:pt idx="22" formatCode="General">
                  <c:v>0.5</c:v>
                </c:pt>
                <c:pt idx="23" formatCode="General">
                  <c:v>0.5</c:v>
                </c:pt>
                <c:pt idx="24" formatCode="General">
                  <c:v>0.5</c:v>
                </c:pt>
                <c:pt idx="25" formatCode="General">
                  <c:v>0.5</c:v>
                </c:pt>
                <c:pt idx="26" formatCode="General">
                  <c:v>0.50000000000000011</c:v>
                </c:pt>
                <c:pt idx="27" formatCode="General">
                  <c:v>0.50000000000000011</c:v>
                </c:pt>
                <c:pt idx="28" formatCode="General">
                  <c:v>0.49999999999999994</c:v>
                </c:pt>
                <c:pt idx="29" formatCode="General">
                  <c:v>0.49999999999999994</c:v>
                </c:pt>
                <c:pt idx="30" formatCode="General">
                  <c:v>0.50000000000000011</c:v>
                </c:pt>
                <c:pt idx="31" formatCode="General">
                  <c:v>0.50000000000000011</c:v>
                </c:pt>
                <c:pt idx="32" formatCode="General">
                  <c:v>0.50000000000000011</c:v>
                </c:pt>
                <c:pt idx="33" formatCode="General">
                  <c:v>0.49999999999999994</c:v>
                </c:pt>
                <c:pt idx="34" formatCode="General">
                  <c:v>0.49999999999999989</c:v>
                </c:pt>
                <c:pt idx="35" formatCode="General">
                  <c:v>0.5</c:v>
                </c:pt>
                <c:pt idx="36" formatCode="General">
                  <c:v>0.49999999999999989</c:v>
                </c:pt>
                <c:pt idx="37" formatCode="General">
                  <c:v>0.5</c:v>
                </c:pt>
                <c:pt idx="38" formatCode="General">
                  <c:v>0.50000000000000011</c:v>
                </c:pt>
                <c:pt idx="39" formatCode="General">
                  <c:v>0.50000000000000011</c:v>
                </c:pt>
                <c:pt idx="40" formatCode="General">
                  <c:v>0.50000000000000011</c:v>
                </c:pt>
                <c:pt idx="41" formatCode="General">
                  <c:v>0.50000000000000011</c:v>
                </c:pt>
                <c:pt idx="42" formatCode="General">
                  <c:v>0.50000000000000011</c:v>
                </c:pt>
                <c:pt idx="43" formatCode="General">
                  <c:v>0.50000000000000011</c:v>
                </c:pt>
                <c:pt idx="44" formatCode="General">
                  <c:v>0.50000000000000011</c:v>
                </c:pt>
                <c:pt idx="45" formatCode="General">
                  <c:v>0.50000000000000011</c:v>
                </c:pt>
                <c:pt idx="46" formatCode="General">
                  <c:v>0.49999999999999983</c:v>
                </c:pt>
                <c:pt idx="47" formatCode="General">
                  <c:v>0.50000000000000011</c:v>
                </c:pt>
                <c:pt idx="48" formatCode="General">
                  <c:v>0.49999999999999983</c:v>
                </c:pt>
                <c:pt idx="49" formatCode="General">
                  <c:v>0.50000000000000011</c:v>
                </c:pt>
                <c:pt idx="50" formatCode="General">
                  <c:v>0.49999999999999983</c:v>
                </c:pt>
                <c:pt idx="51" formatCode="General">
                  <c:v>0.49999999999999978</c:v>
                </c:pt>
                <c:pt idx="52" formatCode="General">
                  <c:v>0.49999999999999983</c:v>
                </c:pt>
                <c:pt idx="53" formatCode="General">
                  <c:v>0.49999999999999978</c:v>
                </c:pt>
                <c:pt idx="54" formatCode="General">
                  <c:v>0.49999999999999989</c:v>
                </c:pt>
                <c:pt idx="55" formatCode="General">
                  <c:v>0.49999999999999978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'risk neutralr=0.8'!$O$1</c:f>
              <c:strCache>
                <c:ptCount val="1"/>
                <c:pt idx="0">
                  <c:v>Valuation (r=1)</c:v>
                </c:pt>
              </c:strCache>
            </c:strRef>
          </c:tx>
          <c:spPr>
            <a:ln w="15875">
              <a:solidFill>
                <a:sysClr val="window" lastClr="FFFFFF">
                  <a:lumMod val="85000"/>
                </a:sysClr>
              </a:solidFill>
              <a:prstDash val="lgDash"/>
            </a:ln>
          </c:spPr>
          <c:marker>
            <c:symbol val="none"/>
          </c:marker>
          <c:xVal>
            <c:numRef>
              <c:f>'risk neutralr=0.8'!$L$2:$L$57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neutralr=0.8'!$O$2:$O$57</c:f>
              <c:numCache>
                <c:formatCode>0.0</c:formatCode>
                <c:ptCount val="56"/>
                <c:pt idx="0">
                  <c:v>23.227272727272723</c:v>
                </c:pt>
                <c:pt idx="1">
                  <c:v>5.045454545454545</c:v>
                </c:pt>
                <c:pt idx="2">
                  <c:v>2.772727272727272</c:v>
                </c:pt>
                <c:pt idx="3">
                  <c:v>2.0151515151515151</c:v>
                </c:pt>
                <c:pt idx="4">
                  <c:v>1.636363636363636</c:v>
                </c:pt>
                <c:pt idx="5">
                  <c:v>1.4090909090909087</c:v>
                </c:pt>
                <c:pt idx="6">
                  <c:v>1.2575757575757578</c:v>
                </c:pt>
                <c:pt idx="7">
                  <c:v>1.1493506493506496</c:v>
                </c:pt>
                <c:pt idx="8">
                  <c:v>1.0681818181818183</c:v>
                </c:pt>
                <c:pt idx="9">
                  <c:v>1.005050505050505</c:v>
                </c:pt>
                <c:pt idx="10">
                  <c:v>0.95454545454545447</c:v>
                </c:pt>
                <c:pt idx="11">
                  <c:v>0.91322314049586772</c:v>
                </c:pt>
                <c:pt idx="12">
                  <c:v>0.8787878787878789</c:v>
                </c:pt>
                <c:pt idx="13">
                  <c:v>0.84965034965034969</c:v>
                </c:pt>
                <c:pt idx="14">
                  <c:v>0.82467532467532478</c:v>
                </c:pt>
                <c:pt idx="15">
                  <c:v>0.80303030303030298</c:v>
                </c:pt>
                <c:pt idx="16">
                  <c:v>0.78409090909090906</c:v>
                </c:pt>
                <c:pt idx="17">
                  <c:v>0.7673796791443851</c:v>
                </c:pt>
                <c:pt idx="18">
                  <c:v>0.7525252525252526</c:v>
                </c:pt>
                <c:pt idx="19">
                  <c:v>0.73923444976076558</c:v>
                </c:pt>
                <c:pt idx="20">
                  <c:v>0.72727272727272729</c:v>
                </c:pt>
                <c:pt idx="21">
                  <c:v>0.71645021645021645</c:v>
                </c:pt>
                <c:pt idx="22">
                  <c:v>0.70661157024793386</c:v>
                </c:pt>
                <c:pt idx="23">
                  <c:v>0.6976284584980238</c:v>
                </c:pt>
                <c:pt idx="24">
                  <c:v>0.68939393939393945</c:v>
                </c:pt>
                <c:pt idx="25">
                  <c:v>0.68181818181818188</c:v>
                </c:pt>
                <c:pt idx="26">
                  <c:v>0.67482517482517479</c:v>
                </c:pt>
                <c:pt idx="27">
                  <c:v>0.66835016835016836</c:v>
                </c:pt>
                <c:pt idx="28">
                  <c:v>0.66233766233766234</c:v>
                </c:pt>
                <c:pt idx="29">
                  <c:v>0.65673981191222575</c:v>
                </c:pt>
                <c:pt idx="30">
                  <c:v>0.65151515151515149</c:v>
                </c:pt>
                <c:pt idx="31">
                  <c:v>0.64662756598240467</c:v>
                </c:pt>
                <c:pt idx="32">
                  <c:v>0.64204545454545447</c:v>
                </c:pt>
                <c:pt idx="33">
                  <c:v>0.63774104683195587</c:v>
                </c:pt>
                <c:pt idx="34">
                  <c:v>0.63368983957219249</c:v>
                </c:pt>
                <c:pt idx="35">
                  <c:v>0.6298701298701298</c:v>
                </c:pt>
                <c:pt idx="36">
                  <c:v>0.6262626262626263</c:v>
                </c:pt>
                <c:pt idx="37">
                  <c:v>0.62285012285012276</c:v>
                </c:pt>
                <c:pt idx="38">
                  <c:v>0.61961722488038273</c:v>
                </c:pt>
                <c:pt idx="39">
                  <c:v>0.61655011655011649</c:v>
                </c:pt>
                <c:pt idx="40">
                  <c:v>0.61363636363636365</c:v>
                </c:pt>
                <c:pt idx="41">
                  <c:v>0.61086474501108645</c:v>
                </c:pt>
                <c:pt idx="42">
                  <c:v>0.60822510822510822</c:v>
                </c:pt>
                <c:pt idx="43">
                  <c:v>0.60570824524312894</c:v>
                </c:pt>
                <c:pt idx="44">
                  <c:v>0.60330578512396693</c:v>
                </c:pt>
                <c:pt idx="45">
                  <c:v>0.60101010101010099</c:v>
                </c:pt>
                <c:pt idx="46">
                  <c:v>0.59881422924901195</c:v>
                </c:pt>
                <c:pt idx="47">
                  <c:v>0.59671179883945846</c:v>
                </c:pt>
                <c:pt idx="48">
                  <c:v>0.59469696969696983</c:v>
                </c:pt>
                <c:pt idx="49">
                  <c:v>0.59276437847866414</c:v>
                </c:pt>
                <c:pt idx="50">
                  <c:v>0.59090909090909105</c:v>
                </c:pt>
                <c:pt idx="51">
                  <c:v>0.58912655971479488</c:v>
                </c:pt>
                <c:pt idx="52">
                  <c:v>0.58741258741258751</c:v>
                </c:pt>
                <c:pt idx="53">
                  <c:v>0.58576329331046306</c:v>
                </c:pt>
                <c:pt idx="54">
                  <c:v>0.58417508417508424</c:v>
                </c:pt>
                <c:pt idx="55">
                  <c:v>0.5826446280991735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'risk neutralr=0.8'!$N$1</c:f>
              <c:strCache>
                <c:ptCount val="1"/>
                <c:pt idx="0">
                  <c:v>Choice (r=1)</c:v>
                </c:pt>
              </c:strCache>
            </c:strRef>
          </c:tx>
          <c:spPr>
            <a:ln w="38100" cmpd="sng">
              <a:solidFill>
                <a:sysClr val="window" lastClr="FFFFFF">
                  <a:lumMod val="85000"/>
                </a:sysClr>
              </a:solidFill>
            </a:ln>
          </c:spPr>
          <c:marker>
            <c:symbol val="none"/>
          </c:marker>
          <c:xVal>
            <c:numRef>
              <c:f>'risk neutralr=0.8'!$L$2:$L$57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neutralr=0.8'!$N$2:$N$57</c:f>
              <c:numCache>
                <c:formatCode>0.0</c:formatCode>
                <c:ptCount val="56"/>
                <c:pt idx="0" formatCode="General">
                  <c:v>-22.227272727272755</c:v>
                </c:pt>
                <c:pt idx="1">
                  <c:v>-4.0454545454545441</c:v>
                </c:pt>
                <c:pt idx="2">
                  <c:v>-1.7727272727272718</c:v>
                </c:pt>
                <c:pt idx="3">
                  <c:v>-1.0151515151515156</c:v>
                </c:pt>
                <c:pt idx="4">
                  <c:v>-0.63636363636363635</c:v>
                </c:pt>
                <c:pt idx="5">
                  <c:v>-0.4090909090909095</c:v>
                </c:pt>
                <c:pt idx="6" formatCode="General">
                  <c:v>-0.2575757575757579</c:v>
                </c:pt>
                <c:pt idx="7" formatCode="General">
                  <c:v>-0.14935064935064954</c:v>
                </c:pt>
                <c:pt idx="8" formatCode="General">
                  <c:v>-6.8181818181818246E-2</c:v>
                </c:pt>
                <c:pt idx="9" formatCode="General">
                  <c:v>-5.0505050505050553E-3</c:v>
                </c:pt>
                <c:pt idx="10" formatCode="General">
                  <c:v>4.5454545454545497E-2</c:v>
                </c:pt>
                <c:pt idx="11" formatCode="General">
                  <c:v>8.6776859504132317E-2</c:v>
                </c:pt>
                <c:pt idx="12" formatCode="General">
                  <c:v>0.12121212121212094</c:v>
                </c:pt>
                <c:pt idx="13" formatCode="General">
                  <c:v>0.15034965034965014</c:v>
                </c:pt>
                <c:pt idx="14" formatCode="General">
                  <c:v>0.17532467532467483</c:v>
                </c:pt>
                <c:pt idx="15" formatCode="General">
                  <c:v>0.19696969696969682</c:v>
                </c:pt>
                <c:pt idx="16" formatCode="General">
                  <c:v>0.2159090909090908</c:v>
                </c:pt>
                <c:pt idx="17" formatCode="General">
                  <c:v>0.23262032085561463</c:v>
                </c:pt>
                <c:pt idx="18" formatCode="General">
                  <c:v>0.24747474747474715</c:v>
                </c:pt>
                <c:pt idx="19" formatCode="General">
                  <c:v>0.26076555023923448</c:v>
                </c:pt>
                <c:pt idx="20" formatCode="General">
                  <c:v>0.27272727272727276</c:v>
                </c:pt>
                <c:pt idx="21" formatCode="General">
                  <c:v>0.28354978354978361</c:v>
                </c:pt>
                <c:pt idx="22" formatCode="General">
                  <c:v>0.29338842975206614</c:v>
                </c:pt>
                <c:pt idx="23" formatCode="General">
                  <c:v>0.30237154150197626</c:v>
                </c:pt>
                <c:pt idx="24" formatCode="General">
                  <c:v>0.31060606060606055</c:v>
                </c:pt>
                <c:pt idx="25" formatCode="General">
                  <c:v>0.31818181818181818</c:v>
                </c:pt>
                <c:pt idx="26" formatCode="General">
                  <c:v>0.32517482517482516</c:v>
                </c:pt>
                <c:pt idx="27" formatCode="General">
                  <c:v>0.33164983164983164</c:v>
                </c:pt>
                <c:pt idx="28" formatCode="General">
                  <c:v>0.33766233766233755</c:v>
                </c:pt>
                <c:pt idx="29" formatCode="General">
                  <c:v>0.3432601880877742</c:v>
                </c:pt>
                <c:pt idx="30" formatCode="General">
                  <c:v>0.34848484848484851</c:v>
                </c:pt>
                <c:pt idx="31" formatCode="General">
                  <c:v>0.35337243401759533</c:v>
                </c:pt>
                <c:pt idx="32" formatCode="General">
                  <c:v>0.35795454545454547</c:v>
                </c:pt>
                <c:pt idx="33" formatCode="General">
                  <c:v>0.36225895316804402</c:v>
                </c:pt>
                <c:pt idx="34" formatCode="General">
                  <c:v>0.3663101604278074</c:v>
                </c:pt>
                <c:pt idx="35" formatCode="General">
                  <c:v>0.37012987012987009</c:v>
                </c:pt>
                <c:pt idx="36" formatCode="General">
                  <c:v>0.3737373737373737</c:v>
                </c:pt>
                <c:pt idx="37" formatCode="General">
                  <c:v>0.37714987714987708</c:v>
                </c:pt>
                <c:pt idx="38" formatCode="General">
                  <c:v>0.38038277511961721</c:v>
                </c:pt>
                <c:pt idx="39" formatCode="General">
                  <c:v>0.38344988344988346</c:v>
                </c:pt>
                <c:pt idx="40" formatCode="General">
                  <c:v>0.38636363636363635</c:v>
                </c:pt>
                <c:pt idx="41" formatCode="General">
                  <c:v>0.38913525498891349</c:v>
                </c:pt>
                <c:pt idx="42" formatCode="General">
                  <c:v>0.39177489177489178</c:v>
                </c:pt>
                <c:pt idx="43" formatCode="General">
                  <c:v>0.394291754756871</c:v>
                </c:pt>
                <c:pt idx="44" formatCode="General">
                  <c:v>0.39669421487603307</c:v>
                </c:pt>
                <c:pt idx="45" formatCode="General">
                  <c:v>0.39898989898989901</c:v>
                </c:pt>
                <c:pt idx="46" formatCode="General">
                  <c:v>0.40118577075098799</c:v>
                </c:pt>
                <c:pt idx="47" formatCode="General">
                  <c:v>0.40328820116054159</c:v>
                </c:pt>
                <c:pt idx="48" formatCode="General">
                  <c:v>0.40530303030303017</c:v>
                </c:pt>
                <c:pt idx="49" formatCode="General">
                  <c:v>0.4072356215213358</c:v>
                </c:pt>
                <c:pt idx="50" formatCode="General">
                  <c:v>0.40909090909090901</c:v>
                </c:pt>
                <c:pt idx="51" formatCode="General">
                  <c:v>0.41087344028520478</c:v>
                </c:pt>
                <c:pt idx="52" formatCode="General">
                  <c:v>0.41258741258741249</c:v>
                </c:pt>
                <c:pt idx="53" formatCode="General">
                  <c:v>0.41423670668953672</c:v>
                </c:pt>
                <c:pt idx="54" formatCode="General">
                  <c:v>0.41582491582491571</c:v>
                </c:pt>
                <c:pt idx="55" formatCode="General">
                  <c:v>0.41735537190082628</c:v>
                </c:pt>
              </c:numCache>
            </c:numRef>
          </c:yVal>
          <c:smooth val="1"/>
        </c:ser>
        <c:ser>
          <c:idx val="1"/>
          <c:order val="0"/>
          <c:tx>
            <c:strRef>
              <c:f>'risk neutralr=1.2'!$O$1</c:f>
              <c:strCache>
                <c:ptCount val="1"/>
                <c:pt idx="0">
                  <c:v>Valuation (r=1)</c:v>
                </c:pt>
              </c:strCache>
            </c:strRef>
          </c:tx>
          <c:spPr>
            <a:ln w="15875">
              <a:solidFill>
                <a:sysClr val="windowText" lastClr="000000"/>
              </a:solidFill>
              <a:prstDash val="lgDash"/>
            </a:ln>
          </c:spPr>
          <c:marker>
            <c:symbol val="none"/>
          </c:marker>
          <c:xVal>
            <c:numRef>
              <c:f>'risk neutralr=1.2'!$L$2:$L$57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neutralr=1.2'!$O$2:$O$57</c:f>
              <c:numCache>
                <c:formatCode>0.0</c:formatCode>
                <c:ptCount val="56"/>
                <c:pt idx="0">
                  <c:v>-12.65789473684211</c:v>
                </c:pt>
                <c:pt idx="1">
                  <c:v>-2.1315789473684212</c:v>
                </c:pt>
                <c:pt idx="2">
                  <c:v>-0.81578947368421062</c:v>
                </c:pt>
                <c:pt idx="3">
                  <c:v>-0.3771929824561408</c:v>
                </c:pt>
                <c:pt idx="4">
                  <c:v>-0.15789473684210534</c:v>
                </c:pt>
                <c:pt idx="5">
                  <c:v>-2.6315789473684386E-2</c:v>
                </c:pt>
                <c:pt idx="6">
                  <c:v>6.1403508771929793E-2</c:v>
                </c:pt>
                <c:pt idx="7">
                  <c:v>0.1240601503759398</c:v>
                </c:pt>
                <c:pt idx="8">
                  <c:v>0.17105263157894746</c:v>
                </c:pt>
                <c:pt idx="9">
                  <c:v>0.20760233918128657</c:v>
                </c:pt>
                <c:pt idx="10">
                  <c:v>0.23684210526315788</c:v>
                </c:pt>
                <c:pt idx="11">
                  <c:v>0.26076555023923448</c:v>
                </c:pt>
                <c:pt idx="12">
                  <c:v>0.28070175438596484</c:v>
                </c:pt>
                <c:pt idx="13">
                  <c:v>0.29757085020242913</c:v>
                </c:pt>
                <c:pt idx="14">
                  <c:v>0.31203007518796988</c:v>
                </c:pt>
                <c:pt idx="15">
                  <c:v>0.32456140350877194</c:v>
                </c:pt>
                <c:pt idx="16">
                  <c:v>0.33552631578947367</c:v>
                </c:pt>
                <c:pt idx="17">
                  <c:v>0.34520123839009292</c:v>
                </c:pt>
                <c:pt idx="18">
                  <c:v>0.35380116959064334</c:v>
                </c:pt>
                <c:pt idx="19">
                  <c:v>0.36149584487534625</c:v>
                </c:pt>
                <c:pt idx="20">
                  <c:v>0.36842105263157893</c:v>
                </c:pt>
                <c:pt idx="21">
                  <c:v>0.37468671679197996</c:v>
                </c:pt>
                <c:pt idx="22">
                  <c:v>0.38038277511961721</c:v>
                </c:pt>
                <c:pt idx="23">
                  <c:v>0.38558352402745993</c:v>
                </c:pt>
                <c:pt idx="24">
                  <c:v>0.39035087719298239</c:v>
                </c:pt>
                <c:pt idx="25">
                  <c:v>0.39473684210526311</c:v>
                </c:pt>
                <c:pt idx="26">
                  <c:v>0.39878542510121456</c:v>
                </c:pt>
                <c:pt idx="27">
                  <c:v>0.40253411306042886</c:v>
                </c:pt>
                <c:pt idx="28">
                  <c:v>0.40601503759398488</c:v>
                </c:pt>
                <c:pt idx="29">
                  <c:v>0.4092558983666062</c:v>
                </c:pt>
                <c:pt idx="30">
                  <c:v>0.41228070175438597</c:v>
                </c:pt>
                <c:pt idx="31">
                  <c:v>0.41511035653650252</c:v>
                </c:pt>
                <c:pt idx="32">
                  <c:v>0.41776315789473684</c:v>
                </c:pt>
                <c:pt idx="33">
                  <c:v>0.42025518341307805</c:v>
                </c:pt>
                <c:pt idx="34">
                  <c:v>0.42260061919504649</c:v>
                </c:pt>
                <c:pt idx="35">
                  <c:v>0.42481203007518786</c:v>
                </c:pt>
                <c:pt idx="36">
                  <c:v>0.42690058479532172</c:v>
                </c:pt>
                <c:pt idx="37">
                  <c:v>0.42887624466571828</c:v>
                </c:pt>
                <c:pt idx="38">
                  <c:v>0.43074792243767313</c:v>
                </c:pt>
                <c:pt idx="39">
                  <c:v>0.43252361673414302</c:v>
                </c:pt>
                <c:pt idx="40">
                  <c:v>0.43421052631578949</c:v>
                </c:pt>
                <c:pt idx="41">
                  <c:v>0.43581514762516044</c:v>
                </c:pt>
                <c:pt idx="42">
                  <c:v>0.43734335839598998</c:v>
                </c:pt>
                <c:pt idx="43">
                  <c:v>0.4388004895960832</c:v>
                </c:pt>
                <c:pt idx="44">
                  <c:v>0.44019138755980863</c:v>
                </c:pt>
                <c:pt idx="45">
                  <c:v>0.44152046783625731</c:v>
                </c:pt>
                <c:pt idx="46">
                  <c:v>0.44279176201372999</c:v>
                </c:pt>
                <c:pt idx="47">
                  <c:v>0.44400895856662931</c:v>
                </c:pt>
                <c:pt idx="48">
                  <c:v>0.44517543859649128</c:v>
                </c:pt>
                <c:pt idx="49">
                  <c:v>0.44629430719656282</c:v>
                </c:pt>
                <c:pt idx="50">
                  <c:v>0.44736842105263164</c:v>
                </c:pt>
                <c:pt idx="51">
                  <c:v>0.44840041279669757</c:v>
                </c:pt>
                <c:pt idx="52">
                  <c:v>0.44939271255060731</c:v>
                </c:pt>
                <c:pt idx="53">
                  <c:v>0.45034756703078443</c:v>
                </c:pt>
                <c:pt idx="54">
                  <c:v>0.45126705653021448</c:v>
                </c:pt>
                <c:pt idx="55">
                  <c:v>0.45215311004784681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'risk neutralr=1.2'!$N$1</c:f>
              <c:strCache>
                <c:ptCount val="1"/>
                <c:pt idx="0">
                  <c:v>Choice (r=1)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'risk neutralr=1.2'!$L$2:$L$57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neutralr=1.2'!$N$2:$N$57</c:f>
              <c:numCache>
                <c:formatCode>0.0</c:formatCode>
                <c:ptCount val="56"/>
                <c:pt idx="0" formatCode="General">
                  <c:v>13.657894736842085</c:v>
                </c:pt>
                <c:pt idx="1">
                  <c:v>3.1315789473684217</c:v>
                </c:pt>
                <c:pt idx="2">
                  <c:v>1.8157894736842111</c:v>
                </c:pt>
                <c:pt idx="3">
                  <c:v>1.3771929824561404</c:v>
                </c:pt>
                <c:pt idx="4">
                  <c:v>1.1578947368421051</c:v>
                </c:pt>
                <c:pt idx="5">
                  <c:v>1.0263157894736836</c:v>
                </c:pt>
                <c:pt idx="6" formatCode="General">
                  <c:v>0.9385964912280701</c:v>
                </c:pt>
                <c:pt idx="7" formatCode="General">
                  <c:v>0.87593984962406002</c:v>
                </c:pt>
                <c:pt idx="8" formatCode="General">
                  <c:v>0.82894736842105243</c:v>
                </c:pt>
                <c:pt idx="9" formatCode="General">
                  <c:v>0.79239766081871355</c:v>
                </c:pt>
                <c:pt idx="10" formatCode="General">
                  <c:v>0.76315789473684215</c:v>
                </c:pt>
                <c:pt idx="11" formatCode="General">
                  <c:v>0.73923444976076558</c:v>
                </c:pt>
                <c:pt idx="12" formatCode="General">
                  <c:v>0.71929824561403488</c:v>
                </c:pt>
                <c:pt idx="13" formatCode="General">
                  <c:v>0.70242914979757065</c:v>
                </c:pt>
                <c:pt idx="14" formatCode="General">
                  <c:v>0.68796992481202968</c:v>
                </c:pt>
                <c:pt idx="15" formatCode="General">
                  <c:v>0.67543859649122784</c:v>
                </c:pt>
                <c:pt idx="16" formatCode="General">
                  <c:v>0.66447368421052611</c:v>
                </c:pt>
                <c:pt idx="17" formatCode="General">
                  <c:v>0.65479876160990702</c:v>
                </c:pt>
                <c:pt idx="18" formatCode="General">
                  <c:v>0.64619883040935655</c:v>
                </c:pt>
                <c:pt idx="19" formatCode="General">
                  <c:v>0.63850415512465375</c:v>
                </c:pt>
                <c:pt idx="20" formatCode="General">
                  <c:v>0.63157894736842102</c:v>
                </c:pt>
                <c:pt idx="21" formatCode="General">
                  <c:v>0.62531328320802004</c:v>
                </c:pt>
                <c:pt idx="22" formatCode="General">
                  <c:v>0.61961722488038273</c:v>
                </c:pt>
                <c:pt idx="23" formatCode="General">
                  <c:v>0.61441647597254012</c:v>
                </c:pt>
                <c:pt idx="24" formatCode="General">
                  <c:v>0.60964912280701755</c:v>
                </c:pt>
                <c:pt idx="25" formatCode="General">
                  <c:v>0.60526315789473684</c:v>
                </c:pt>
                <c:pt idx="26" formatCode="General">
                  <c:v>0.60121457489878549</c:v>
                </c:pt>
                <c:pt idx="27" formatCode="General">
                  <c:v>0.59746588693957114</c:v>
                </c:pt>
                <c:pt idx="28" formatCode="General">
                  <c:v>0.59398496240601484</c:v>
                </c:pt>
                <c:pt idx="29" formatCode="General">
                  <c:v>0.59074410163339375</c:v>
                </c:pt>
                <c:pt idx="30" formatCode="General">
                  <c:v>0.58771929824561409</c:v>
                </c:pt>
                <c:pt idx="31" formatCode="General">
                  <c:v>0.58488964346349748</c:v>
                </c:pt>
                <c:pt idx="32" formatCode="General">
                  <c:v>0.58223684210526316</c:v>
                </c:pt>
                <c:pt idx="33" formatCode="General">
                  <c:v>0.57974481658692179</c:v>
                </c:pt>
                <c:pt idx="34" formatCode="General">
                  <c:v>0.57739938080495357</c:v>
                </c:pt>
                <c:pt idx="35" formatCode="General">
                  <c:v>0.57518796992481191</c:v>
                </c:pt>
                <c:pt idx="36" formatCode="General">
                  <c:v>0.57309941520467833</c:v>
                </c:pt>
                <c:pt idx="37" formatCode="General">
                  <c:v>0.57112375533428161</c:v>
                </c:pt>
                <c:pt idx="38" formatCode="General">
                  <c:v>0.56925207756232687</c:v>
                </c:pt>
                <c:pt idx="39" formatCode="General">
                  <c:v>0.56747638326585692</c:v>
                </c:pt>
                <c:pt idx="40" formatCode="General">
                  <c:v>0.56578947368421051</c:v>
                </c:pt>
                <c:pt idx="41" formatCode="General">
                  <c:v>0.56418485237483951</c:v>
                </c:pt>
                <c:pt idx="42" formatCode="General">
                  <c:v>0.56265664160401008</c:v>
                </c:pt>
                <c:pt idx="43" formatCode="General">
                  <c:v>0.56119951040391669</c:v>
                </c:pt>
                <c:pt idx="44" formatCode="General">
                  <c:v>0.55980861244019142</c:v>
                </c:pt>
                <c:pt idx="45" formatCode="General">
                  <c:v>0.55847953216374269</c:v>
                </c:pt>
                <c:pt idx="46" formatCode="General">
                  <c:v>0.55720823798626995</c:v>
                </c:pt>
                <c:pt idx="47" formatCode="General">
                  <c:v>0.55599104143337064</c:v>
                </c:pt>
                <c:pt idx="48" formatCode="General">
                  <c:v>0.55482456140350878</c:v>
                </c:pt>
                <c:pt idx="49" formatCode="General">
                  <c:v>0.55370569280343718</c:v>
                </c:pt>
                <c:pt idx="50" formatCode="General">
                  <c:v>0.55263157894736836</c:v>
                </c:pt>
                <c:pt idx="51" formatCode="General">
                  <c:v>0.55159958720330238</c:v>
                </c:pt>
                <c:pt idx="52" formatCode="General">
                  <c:v>0.55060728744939269</c:v>
                </c:pt>
                <c:pt idx="53" formatCode="General">
                  <c:v>0.54965243296921529</c:v>
                </c:pt>
                <c:pt idx="54" formatCode="General">
                  <c:v>0.54873294346978552</c:v>
                </c:pt>
                <c:pt idx="55" formatCode="General">
                  <c:v>0.54784688995215303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364672"/>
        <c:axId val="166366592"/>
      </c:scatterChart>
      <c:valAx>
        <c:axId val="166364672"/>
        <c:scaling>
          <c:orientation val="minMax"/>
          <c:max val="0.44000000000000006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β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5073002782079252"/>
              <c:y val="0.944980257779393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6366592"/>
        <c:crosses val="autoZero"/>
        <c:crossBetween val="midCat"/>
        <c:majorUnit val="0.2"/>
      </c:valAx>
      <c:valAx>
        <c:axId val="166366592"/>
        <c:scaling>
          <c:orientation val="minMax"/>
          <c:max val="1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α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9478326156520752E-2"/>
              <c:y val="1.5369931060368363E-2"/>
            </c:manualLayout>
          </c:layout>
          <c:overlay val="0"/>
        </c:title>
        <c:numFmt formatCode="0.0" sourceLinked="1"/>
        <c:majorTickMark val="in"/>
        <c:minorTickMark val="none"/>
        <c:tickLblPos val="low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6364672"/>
        <c:crosses val="autoZero"/>
        <c:crossBetween val="midCat"/>
        <c:majorUnit val="0.2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000759609897248"/>
          <c:y val="9.8407829774922323E-2"/>
          <c:w val="0.79868869404851517"/>
          <c:h val="0.7818847018138561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'risk neutralr=0.8'!$O$1</c:f>
              <c:strCache>
                <c:ptCount val="1"/>
                <c:pt idx="0">
                  <c:v>Valuation (r=1)</c:v>
                </c:pt>
              </c:strCache>
            </c:strRef>
          </c:tx>
          <c:spPr>
            <a:ln w="15875">
              <a:solidFill>
                <a:sysClr val="window" lastClr="FFFFFF">
                  <a:lumMod val="85000"/>
                </a:sysClr>
              </a:solidFill>
              <a:prstDash val="lgDash"/>
            </a:ln>
          </c:spPr>
          <c:marker>
            <c:symbol val="none"/>
          </c:marker>
          <c:xVal>
            <c:numRef>
              <c:f>'risk neutralr=0.8'!$L$2:$L$57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neutralr=0.8'!$O$2:$O$57</c:f>
              <c:numCache>
                <c:formatCode>0.0</c:formatCode>
                <c:ptCount val="56"/>
                <c:pt idx="0">
                  <c:v>23.227272727272723</c:v>
                </c:pt>
                <c:pt idx="1">
                  <c:v>5.045454545454545</c:v>
                </c:pt>
                <c:pt idx="2">
                  <c:v>2.772727272727272</c:v>
                </c:pt>
                <c:pt idx="3">
                  <c:v>2.0151515151515151</c:v>
                </c:pt>
                <c:pt idx="4">
                  <c:v>1.636363636363636</c:v>
                </c:pt>
                <c:pt idx="5">
                  <c:v>1.4090909090909087</c:v>
                </c:pt>
                <c:pt idx="6">
                  <c:v>1.2575757575757578</c:v>
                </c:pt>
                <c:pt idx="7">
                  <c:v>1.1493506493506496</c:v>
                </c:pt>
                <c:pt idx="8">
                  <c:v>1.0681818181818183</c:v>
                </c:pt>
                <c:pt idx="9">
                  <c:v>1.005050505050505</c:v>
                </c:pt>
                <c:pt idx="10">
                  <c:v>0.95454545454545447</c:v>
                </c:pt>
                <c:pt idx="11">
                  <c:v>0.91322314049586772</c:v>
                </c:pt>
                <c:pt idx="12">
                  <c:v>0.8787878787878789</c:v>
                </c:pt>
                <c:pt idx="13">
                  <c:v>0.84965034965034969</c:v>
                </c:pt>
                <c:pt idx="14">
                  <c:v>0.82467532467532478</c:v>
                </c:pt>
                <c:pt idx="15">
                  <c:v>0.80303030303030298</c:v>
                </c:pt>
                <c:pt idx="16">
                  <c:v>0.78409090909090906</c:v>
                </c:pt>
                <c:pt idx="17">
                  <c:v>0.7673796791443851</c:v>
                </c:pt>
                <c:pt idx="18">
                  <c:v>0.7525252525252526</c:v>
                </c:pt>
                <c:pt idx="19">
                  <c:v>0.73923444976076558</c:v>
                </c:pt>
                <c:pt idx="20">
                  <c:v>0.72727272727272729</c:v>
                </c:pt>
                <c:pt idx="21">
                  <c:v>0.71645021645021645</c:v>
                </c:pt>
                <c:pt idx="22">
                  <c:v>0.70661157024793386</c:v>
                </c:pt>
                <c:pt idx="23">
                  <c:v>0.6976284584980238</c:v>
                </c:pt>
                <c:pt idx="24">
                  <c:v>0.68939393939393945</c:v>
                </c:pt>
                <c:pt idx="25">
                  <c:v>0.68181818181818188</c:v>
                </c:pt>
                <c:pt idx="26">
                  <c:v>0.67482517482517479</c:v>
                </c:pt>
                <c:pt idx="27">
                  <c:v>0.66835016835016836</c:v>
                </c:pt>
                <c:pt idx="28">
                  <c:v>0.66233766233766234</c:v>
                </c:pt>
                <c:pt idx="29">
                  <c:v>0.65673981191222575</c:v>
                </c:pt>
                <c:pt idx="30">
                  <c:v>0.65151515151515149</c:v>
                </c:pt>
                <c:pt idx="31">
                  <c:v>0.64662756598240467</c:v>
                </c:pt>
                <c:pt idx="32">
                  <c:v>0.64204545454545447</c:v>
                </c:pt>
                <c:pt idx="33">
                  <c:v>0.63774104683195587</c:v>
                </c:pt>
                <c:pt idx="34">
                  <c:v>0.63368983957219249</c:v>
                </c:pt>
                <c:pt idx="35">
                  <c:v>0.6298701298701298</c:v>
                </c:pt>
                <c:pt idx="36">
                  <c:v>0.6262626262626263</c:v>
                </c:pt>
                <c:pt idx="37">
                  <c:v>0.62285012285012276</c:v>
                </c:pt>
                <c:pt idx="38">
                  <c:v>0.61961722488038273</c:v>
                </c:pt>
                <c:pt idx="39">
                  <c:v>0.61655011655011649</c:v>
                </c:pt>
                <c:pt idx="40">
                  <c:v>0.61363636363636365</c:v>
                </c:pt>
                <c:pt idx="41">
                  <c:v>0.61086474501108645</c:v>
                </c:pt>
                <c:pt idx="42">
                  <c:v>0.60822510822510822</c:v>
                </c:pt>
                <c:pt idx="43">
                  <c:v>0.60570824524312894</c:v>
                </c:pt>
                <c:pt idx="44">
                  <c:v>0.60330578512396693</c:v>
                </c:pt>
                <c:pt idx="45">
                  <c:v>0.60101010101010099</c:v>
                </c:pt>
                <c:pt idx="46">
                  <c:v>0.59881422924901195</c:v>
                </c:pt>
                <c:pt idx="47">
                  <c:v>0.59671179883945846</c:v>
                </c:pt>
                <c:pt idx="48">
                  <c:v>0.59469696969696983</c:v>
                </c:pt>
                <c:pt idx="49">
                  <c:v>0.59276437847866414</c:v>
                </c:pt>
                <c:pt idx="50">
                  <c:v>0.59090909090909105</c:v>
                </c:pt>
                <c:pt idx="51">
                  <c:v>0.58912655971479488</c:v>
                </c:pt>
                <c:pt idx="52">
                  <c:v>0.58741258741258751</c:v>
                </c:pt>
                <c:pt idx="53">
                  <c:v>0.58576329331046306</c:v>
                </c:pt>
                <c:pt idx="54">
                  <c:v>0.58417508417508424</c:v>
                </c:pt>
                <c:pt idx="55">
                  <c:v>0.5826446280991735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'risk neutralr=0.8'!$N$1</c:f>
              <c:strCache>
                <c:ptCount val="1"/>
                <c:pt idx="0">
                  <c:v>Choice (r=1)</c:v>
                </c:pt>
              </c:strCache>
            </c:strRef>
          </c:tx>
          <c:spPr>
            <a:ln w="28575" cmpd="sng">
              <a:solidFill>
                <a:sysClr val="window" lastClr="FFFFFF">
                  <a:lumMod val="85000"/>
                </a:sysClr>
              </a:solidFill>
            </a:ln>
          </c:spPr>
          <c:marker>
            <c:symbol val="none"/>
          </c:marker>
          <c:xVal>
            <c:numRef>
              <c:f>'risk neutralr=0.8'!$L$2:$L$57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neutralr=0.8'!$N$2:$N$57</c:f>
              <c:numCache>
                <c:formatCode>0.0</c:formatCode>
                <c:ptCount val="56"/>
                <c:pt idx="0" formatCode="General">
                  <c:v>-22.227272727272755</c:v>
                </c:pt>
                <c:pt idx="1">
                  <c:v>-4.0454545454545441</c:v>
                </c:pt>
                <c:pt idx="2">
                  <c:v>-1.7727272727272718</c:v>
                </c:pt>
                <c:pt idx="3">
                  <c:v>-1.0151515151515156</c:v>
                </c:pt>
                <c:pt idx="4">
                  <c:v>-0.63636363636363635</c:v>
                </c:pt>
                <c:pt idx="5">
                  <c:v>-0.4090909090909095</c:v>
                </c:pt>
                <c:pt idx="6" formatCode="General">
                  <c:v>-0.2575757575757579</c:v>
                </c:pt>
                <c:pt idx="7" formatCode="General">
                  <c:v>-0.14935064935064954</c:v>
                </c:pt>
                <c:pt idx="8" formatCode="General">
                  <c:v>-6.8181818181818246E-2</c:v>
                </c:pt>
                <c:pt idx="9" formatCode="General">
                  <c:v>-5.0505050505050553E-3</c:v>
                </c:pt>
                <c:pt idx="10" formatCode="General">
                  <c:v>4.5454545454545497E-2</c:v>
                </c:pt>
                <c:pt idx="11" formatCode="General">
                  <c:v>8.6776859504132317E-2</c:v>
                </c:pt>
                <c:pt idx="12" formatCode="General">
                  <c:v>0.12121212121212094</c:v>
                </c:pt>
                <c:pt idx="13" formatCode="General">
                  <c:v>0.15034965034965014</c:v>
                </c:pt>
                <c:pt idx="14" formatCode="General">
                  <c:v>0.17532467532467483</c:v>
                </c:pt>
                <c:pt idx="15" formatCode="General">
                  <c:v>0.19696969696969682</c:v>
                </c:pt>
                <c:pt idx="16" formatCode="General">
                  <c:v>0.2159090909090908</c:v>
                </c:pt>
                <c:pt idx="17" formatCode="General">
                  <c:v>0.23262032085561463</c:v>
                </c:pt>
                <c:pt idx="18" formatCode="General">
                  <c:v>0.24747474747474715</c:v>
                </c:pt>
                <c:pt idx="19" formatCode="General">
                  <c:v>0.26076555023923448</c:v>
                </c:pt>
                <c:pt idx="20" formatCode="General">
                  <c:v>0.27272727272727276</c:v>
                </c:pt>
                <c:pt idx="21" formatCode="General">
                  <c:v>0.28354978354978361</c:v>
                </c:pt>
                <c:pt idx="22" formatCode="General">
                  <c:v>0.29338842975206614</c:v>
                </c:pt>
                <c:pt idx="23" formatCode="General">
                  <c:v>0.30237154150197626</c:v>
                </c:pt>
                <c:pt idx="24" formatCode="General">
                  <c:v>0.31060606060606055</c:v>
                </c:pt>
                <c:pt idx="25" formatCode="General">
                  <c:v>0.31818181818181818</c:v>
                </c:pt>
                <c:pt idx="26" formatCode="General">
                  <c:v>0.32517482517482516</c:v>
                </c:pt>
                <c:pt idx="27" formatCode="General">
                  <c:v>0.33164983164983164</c:v>
                </c:pt>
                <c:pt idx="28" formatCode="General">
                  <c:v>0.33766233766233755</c:v>
                </c:pt>
                <c:pt idx="29" formatCode="General">
                  <c:v>0.3432601880877742</c:v>
                </c:pt>
                <c:pt idx="30" formatCode="General">
                  <c:v>0.34848484848484851</c:v>
                </c:pt>
                <c:pt idx="31" formatCode="General">
                  <c:v>0.35337243401759533</c:v>
                </c:pt>
                <c:pt idx="32" formatCode="General">
                  <c:v>0.35795454545454547</c:v>
                </c:pt>
                <c:pt idx="33" formatCode="General">
                  <c:v>0.36225895316804402</c:v>
                </c:pt>
                <c:pt idx="34" formatCode="General">
                  <c:v>0.3663101604278074</c:v>
                </c:pt>
                <c:pt idx="35" formatCode="General">
                  <c:v>0.37012987012987009</c:v>
                </c:pt>
                <c:pt idx="36" formatCode="General">
                  <c:v>0.3737373737373737</c:v>
                </c:pt>
                <c:pt idx="37" formatCode="General">
                  <c:v>0.37714987714987708</c:v>
                </c:pt>
                <c:pt idx="38" formatCode="General">
                  <c:v>0.38038277511961721</c:v>
                </c:pt>
                <c:pt idx="39" formatCode="General">
                  <c:v>0.38344988344988346</c:v>
                </c:pt>
                <c:pt idx="40" formatCode="General">
                  <c:v>0.38636363636363635</c:v>
                </c:pt>
                <c:pt idx="41" formatCode="General">
                  <c:v>0.38913525498891349</c:v>
                </c:pt>
                <c:pt idx="42" formatCode="General">
                  <c:v>0.39177489177489178</c:v>
                </c:pt>
                <c:pt idx="43" formatCode="General">
                  <c:v>0.394291754756871</c:v>
                </c:pt>
                <c:pt idx="44" formatCode="General">
                  <c:v>0.39669421487603307</c:v>
                </c:pt>
                <c:pt idx="45" formatCode="General">
                  <c:v>0.39898989898989901</c:v>
                </c:pt>
                <c:pt idx="46" formatCode="General">
                  <c:v>0.40118577075098799</c:v>
                </c:pt>
                <c:pt idx="47" formatCode="General">
                  <c:v>0.40328820116054159</c:v>
                </c:pt>
                <c:pt idx="48" formatCode="General">
                  <c:v>0.40530303030303017</c:v>
                </c:pt>
                <c:pt idx="49" formatCode="General">
                  <c:v>0.4072356215213358</c:v>
                </c:pt>
                <c:pt idx="50" formatCode="General">
                  <c:v>0.40909090909090901</c:v>
                </c:pt>
                <c:pt idx="51" formatCode="General">
                  <c:v>0.41087344028520478</c:v>
                </c:pt>
                <c:pt idx="52" formatCode="General">
                  <c:v>0.41258741258741249</c:v>
                </c:pt>
                <c:pt idx="53" formatCode="General">
                  <c:v>0.41423670668953672</c:v>
                </c:pt>
                <c:pt idx="54" formatCode="General">
                  <c:v>0.41582491582491571</c:v>
                </c:pt>
                <c:pt idx="55" formatCode="General">
                  <c:v>0.41735537190082628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574144"/>
        <c:axId val="165576064"/>
      </c:scatterChart>
      <c:valAx>
        <c:axId val="165574144"/>
        <c:scaling>
          <c:orientation val="minMax"/>
          <c:max val="0.44000000000000006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β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5073002782079252"/>
              <c:y val="0.944980257779393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5576064"/>
        <c:crosses val="autoZero"/>
        <c:crossBetween val="midCat"/>
        <c:majorUnit val="0.2"/>
      </c:valAx>
      <c:valAx>
        <c:axId val="165576064"/>
        <c:scaling>
          <c:orientation val="minMax"/>
          <c:max val="1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α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9478326156520752E-2"/>
              <c:y val="1.5369931060368363E-2"/>
            </c:manualLayout>
          </c:layout>
          <c:overlay val="0"/>
        </c:title>
        <c:numFmt formatCode="0.0" sourceLinked="1"/>
        <c:majorTickMark val="in"/>
        <c:minorTickMark val="none"/>
        <c:tickLblPos val="low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5574144"/>
        <c:crosses val="autoZero"/>
        <c:crossBetween val="midCat"/>
        <c:majorUnit val="0.2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000759609897248"/>
          <c:y val="9.8407829774922323E-2"/>
          <c:w val="0.79868869404851517"/>
          <c:h val="0.7818847018138561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'risk neutralr=1.2'!$O$1</c:f>
              <c:strCache>
                <c:ptCount val="1"/>
                <c:pt idx="0">
                  <c:v>Valuation (r=1)</c:v>
                </c:pt>
              </c:strCache>
            </c:strRef>
          </c:tx>
          <c:spPr>
            <a:ln w="15875">
              <a:solidFill>
                <a:sysClr val="windowText" lastClr="000000"/>
              </a:solidFill>
              <a:prstDash val="lgDash"/>
            </a:ln>
          </c:spPr>
          <c:marker>
            <c:symbol val="none"/>
          </c:marker>
          <c:xVal>
            <c:numRef>
              <c:f>'risk neutralr=1.2'!$L$2:$L$57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neutralr=1.2'!$O$2:$O$57</c:f>
              <c:numCache>
                <c:formatCode>0.0</c:formatCode>
                <c:ptCount val="56"/>
                <c:pt idx="0">
                  <c:v>-12.65789473684211</c:v>
                </c:pt>
                <c:pt idx="1">
                  <c:v>-2.1315789473684212</c:v>
                </c:pt>
                <c:pt idx="2">
                  <c:v>-0.81578947368421062</c:v>
                </c:pt>
                <c:pt idx="3">
                  <c:v>-0.3771929824561408</c:v>
                </c:pt>
                <c:pt idx="4">
                  <c:v>-0.15789473684210534</c:v>
                </c:pt>
                <c:pt idx="5">
                  <c:v>-2.6315789473684386E-2</c:v>
                </c:pt>
                <c:pt idx="6">
                  <c:v>6.1403508771929793E-2</c:v>
                </c:pt>
                <c:pt idx="7">
                  <c:v>0.1240601503759398</c:v>
                </c:pt>
                <c:pt idx="8">
                  <c:v>0.17105263157894746</c:v>
                </c:pt>
                <c:pt idx="9">
                  <c:v>0.20760233918128657</c:v>
                </c:pt>
                <c:pt idx="10">
                  <c:v>0.23684210526315788</c:v>
                </c:pt>
                <c:pt idx="11">
                  <c:v>0.26076555023923448</c:v>
                </c:pt>
                <c:pt idx="12">
                  <c:v>0.28070175438596484</c:v>
                </c:pt>
                <c:pt idx="13">
                  <c:v>0.29757085020242913</c:v>
                </c:pt>
                <c:pt idx="14">
                  <c:v>0.31203007518796988</c:v>
                </c:pt>
                <c:pt idx="15">
                  <c:v>0.32456140350877194</c:v>
                </c:pt>
                <c:pt idx="16">
                  <c:v>0.33552631578947367</c:v>
                </c:pt>
                <c:pt idx="17">
                  <c:v>0.34520123839009292</c:v>
                </c:pt>
                <c:pt idx="18">
                  <c:v>0.35380116959064334</c:v>
                </c:pt>
                <c:pt idx="19">
                  <c:v>0.36149584487534625</c:v>
                </c:pt>
                <c:pt idx="20">
                  <c:v>0.36842105263157893</c:v>
                </c:pt>
                <c:pt idx="21">
                  <c:v>0.37468671679197996</c:v>
                </c:pt>
                <c:pt idx="22">
                  <c:v>0.38038277511961721</c:v>
                </c:pt>
                <c:pt idx="23">
                  <c:v>0.38558352402745993</c:v>
                </c:pt>
                <c:pt idx="24">
                  <c:v>0.39035087719298239</c:v>
                </c:pt>
                <c:pt idx="25">
                  <c:v>0.39473684210526311</c:v>
                </c:pt>
                <c:pt idx="26">
                  <c:v>0.39878542510121456</c:v>
                </c:pt>
                <c:pt idx="27">
                  <c:v>0.40253411306042886</c:v>
                </c:pt>
                <c:pt idx="28">
                  <c:v>0.40601503759398488</c:v>
                </c:pt>
                <c:pt idx="29">
                  <c:v>0.4092558983666062</c:v>
                </c:pt>
                <c:pt idx="30">
                  <c:v>0.41228070175438597</c:v>
                </c:pt>
                <c:pt idx="31">
                  <c:v>0.41511035653650252</c:v>
                </c:pt>
                <c:pt idx="32">
                  <c:v>0.41776315789473684</c:v>
                </c:pt>
                <c:pt idx="33">
                  <c:v>0.42025518341307805</c:v>
                </c:pt>
                <c:pt idx="34">
                  <c:v>0.42260061919504649</c:v>
                </c:pt>
                <c:pt idx="35">
                  <c:v>0.42481203007518786</c:v>
                </c:pt>
                <c:pt idx="36">
                  <c:v>0.42690058479532172</c:v>
                </c:pt>
                <c:pt idx="37">
                  <c:v>0.42887624466571828</c:v>
                </c:pt>
                <c:pt idx="38">
                  <c:v>0.43074792243767313</c:v>
                </c:pt>
                <c:pt idx="39">
                  <c:v>0.43252361673414302</c:v>
                </c:pt>
                <c:pt idx="40">
                  <c:v>0.43421052631578949</c:v>
                </c:pt>
                <c:pt idx="41">
                  <c:v>0.43581514762516044</c:v>
                </c:pt>
                <c:pt idx="42">
                  <c:v>0.43734335839598998</c:v>
                </c:pt>
                <c:pt idx="43">
                  <c:v>0.4388004895960832</c:v>
                </c:pt>
                <c:pt idx="44">
                  <c:v>0.44019138755980863</c:v>
                </c:pt>
                <c:pt idx="45">
                  <c:v>0.44152046783625731</c:v>
                </c:pt>
                <c:pt idx="46">
                  <c:v>0.44279176201372999</c:v>
                </c:pt>
                <c:pt idx="47">
                  <c:v>0.44400895856662931</c:v>
                </c:pt>
                <c:pt idx="48">
                  <c:v>0.44517543859649128</c:v>
                </c:pt>
                <c:pt idx="49">
                  <c:v>0.44629430719656282</c:v>
                </c:pt>
                <c:pt idx="50">
                  <c:v>0.44736842105263164</c:v>
                </c:pt>
                <c:pt idx="51">
                  <c:v>0.44840041279669757</c:v>
                </c:pt>
                <c:pt idx="52">
                  <c:v>0.44939271255060731</c:v>
                </c:pt>
                <c:pt idx="53">
                  <c:v>0.45034756703078443</c:v>
                </c:pt>
                <c:pt idx="54">
                  <c:v>0.45126705653021448</c:v>
                </c:pt>
                <c:pt idx="55">
                  <c:v>0.45215311004784681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'risk neutralr=1.2'!$N$1</c:f>
              <c:strCache>
                <c:ptCount val="1"/>
                <c:pt idx="0">
                  <c:v>Choice (r=1)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'risk neutralr=1.2'!$L$2:$L$57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'risk neutralr=1.2'!$N$2:$N$57</c:f>
              <c:numCache>
                <c:formatCode>0.0</c:formatCode>
                <c:ptCount val="56"/>
                <c:pt idx="0" formatCode="General">
                  <c:v>13.657894736842085</c:v>
                </c:pt>
                <c:pt idx="1">
                  <c:v>3.1315789473684217</c:v>
                </c:pt>
                <c:pt idx="2">
                  <c:v>1.8157894736842111</c:v>
                </c:pt>
                <c:pt idx="3">
                  <c:v>1.3771929824561404</c:v>
                </c:pt>
                <c:pt idx="4">
                  <c:v>1.1578947368421051</c:v>
                </c:pt>
                <c:pt idx="5">
                  <c:v>1.0263157894736836</c:v>
                </c:pt>
                <c:pt idx="6" formatCode="General">
                  <c:v>0.9385964912280701</c:v>
                </c:pt>
                <c:pt idx="7" formatCode="General">
                  <c:v>0.87593984962406002</c:v>
                </c:pt>
                <c:pt idx="8" formatCode="General">
                  <c:v>0.82894736842105243</c:v>
                </c:pt>
                <c:pt idx="9" formatCode="General">
                  <c:v>0.79239766081871355</c:v>
                </c:pt>
                <c:pt idx="10" formatCode="General">
                  <c:v>0.76315789473684215</c:v>
                </c:pt>
                <c:pt idx="11" formatCode="General">
                  <c:v>0.73923444976076558</c:v>
                </c:pt>
                <c:pt idx="12" formatCode="General">
                  <c:v>0.71929824561403488</c:v>
                </c:pt>
                <c:pt idx="13" formatCode="General">
                  <c:v>0.70242914979757065</c:v>
                </c:pt>
                <c:pt idx="14" formatCode="General">
                  <c:v>0.68796992481202968</c:v>
                </c:pt>
                <c:pt idx="15" formatCode="General">
                  <c:v>0.67543859649122784</c:v>
                </c:pt>
                <c:pt idx="16" formatCode="General">
                  <c:v>0.66447368421052611</c:v>
                </c:pt>
                <c:pt idx="17" formatCode="General">
                  <c:v>0.65479876160990702</c:v>
                </c:pt>
                <c:pt idx="18" formatCode="General">
                  <c:v>0.64619883040935655</c:v>
                </c:pt>
                <c:pt idx="19" formatCode="General">
                  <c:v>0.63850415512465375</c:v>
                </c:pt>
                <c:pt idx="20" formatCode="General">
                  <c:v>0.63157894736842102</c:v>
                </c:pt>
                <c:pt idx="21" formatCode="General">
                  <c:v>0.62531328320802004</c:v>
                </c:pt>
                <c:pt idx="22" formatCode="General">
                  <c:v>0.61961722488038273</c:v>
                </c:pt>
                <c:pt idx="23" formatCode="General">
                  <c:v>0.61441647597254012</c:v>
                </c:pt>
                <c:pt idx="24" formatCode="General">
                  <c:v>0.60964912280701755</c:v>
                </c:pt>
                <c:pt idx="25" formatCode="General">
                  <c:v>0.60526315789473684</c:v>
                </c:pt>
                <c:pt idx="26" formatCode="General">
                  <c:v>0.60121457489878549</c:v>
                </c:pt>
                <c:pt idx="27" formatCode="General">
                  <c:v>0.59746588693957114</c:v>
                </c:pt>
                <c:pt idx="28" formatCode="General">
                  <c:v>0.59398496240601484</c:v>
                </c:pt>
                <c:pt idx="29" formatCode="General">
                  <c:v>0.59074410163339375</c:v>
                </c:pt>
                <c:pt idx="30" formatCode="General">
                  <c:v>0.58771929824561409</c:v>
                </c:pt>
                <c:pt idx="31" formatCode="General">
                  <c:v>0.58488964346349748</c:v>
                </c:pt>
                <c:pt idx="32" formatCode="General">
                  <c:v>0.58223684210526316</c:v>
                </c:pt>
                <c:pt idx="33" formatCode="General">
                  <c:v>0.57974481658692179</c:v>
                </c:pt>
                <c:pt idx="34" formatCode="General">
                  <c:v>0.57739938080495357</c:v>
                </c:pt>
                <c:pt idx="35" formatCode="General">
                  <c:v>0.57518796992481191</c:v>
                </c:pt>
                <c:pt idx="36" formatCode="General">
                  <c:v>0.57309941520467833</c:v>
                </c:pt>
                <c:pt idx="37" formatCode="General">
                  <c:v>0.57112375533428161</c:v>
                </c:pt>
                <c:pt idx="38" formatCode="General">
                  <c:v>0.56925207756232687</c:v>
                </c:pt>
                <c:pt idx="39" formatCode="General">
                  <c:v>0.56747638326585692</c:v>
                </c:pt>
                <c:pt idx="40" formatCode="General">
                  <c:v>0.56578947368421051</c:v>
                </c:pt>
                <c:pt idx="41" formatCode="General">
                  <c:v>0.56418485237483951</c:v>
                </c:pt>
                <c:pt idx="42" formatCode="General">
                  <c:v>0.56265664160401008</c:v>
                </c:pt>
                <c:pt idx="43" formatCode="General">
                  <c:v>0.56119951040391669</c:v>
                </c:pt>
                <c:pt idx="44" formatCode="General">
                  <c:v>0.55980861244019142</c:v>
                </c:pt>
                <c:pt idx="45" formatCode="General">
                  <c:v>0.55847953216374269</c:v>
                </c:pt>
                <c:pt idx="46" formatCode="General">
                  <c:v>0.55720823798626995</c:v>
                </c:pt>
                <c:pt idx="47" formatCode="General">
                  <c:v>0.55599104143337064</c:v>
                </c:pt>
                <c:pt idx="48" formatCode="General">
                  <c:v>0.55482456140350878</c:v>
                </c:pt>
                <c:pt idx="49" formatCode="General">
                  <c:v>0.55370569280343718</c:v>
                </c:pt>
                <c:pt idx="50" formatCode="General">
                  <c:v>0.55263157894736836</c:v>
                </c:pt>
                <c:pt idx="51" formatCode="General">
                  <c:v>0.55159958720330238</c:v>
                </c:pt>
                <c:pt idx="52" formatCode="General">
                  <c:v>0.55060728744939269</c:v>
                </c:pt>
                <c:pt idx="53" formatCode="General">
                  <c:v>0.54965243296921529</c:v>
                </c:pt>
                <c:pt idx="54" formatCode="General">
                  <c:v>0.54873294346978552</c:v>
                </c:pt>
                <c:pt idx="55" formatCode="General">
                  <c:v>0.54784688995215303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703680"/>
        <c:axId val="165705600"/>
      </c:scatterChart>
      <c:valAx>
        <c:axId val="165703680"/>
        <c:scaling>
          <c:orientation val="minMax"/>
          <c:max val="0.44000000000000006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β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5073002782079252"/>
              <c:y val="0.944980257779393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5705600"/>
        <c:crosses val="autoZero"/>
        <c:crossBetween val="midCat"/>
        <c:majorUnit val="0.2"/>
      </c:valAx>
      <c:valAx>
        <c:axId val="165705600"/>
        <c:scaling>
          <c:orientation val="minMax"/>
          <c:max val="1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α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9478326156520752E-2"/>
              <c:y val="1.5369931060368363E-2"/>
            </c:manualLayout>
          </c:layout>
          <c:overlay val="0"/>
        </c:title>
        <c:numFmt formatCode="0.0" sourceLinked="1"/>
        <c:majorTickMark val="in"/>
        <c:minorTickMark val="none"/>
        <c:tickLblPos val="low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5703680"/>
        <c:crosses val="autoZero"/>
        <c:crossBetween val="midCat"/>
        <c:majorUnit val="0.2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000759609897248"/>
          <c:y val="9.8407829774922323E-2"/>
          <c:w val="0.79868869404851517"/>
          <c:h val="0.78188470181385616"/>
        </c:manualLayout>
      </c:layout>
      <c:scatterChart>
        <c:scatterStyle val="smooth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65739520"/>
        <c:axId val="165893248"/>
      </c:scatterChart>
      <c:valAx>
        <c:axId val="165739520"/>
        <c:scaling>
          <c:orientation val="minMax"/>
          <c:max val="0.44000000000000006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β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5073002782079252"/>
              <c:y val="0.944980257779393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5893248"/>
        <c:crosses val="autoZero"/>
        <c:crossBetween val="midCat"/>
        <c:majorUnit val="0.2"/>
      </c:valAx>
      <c:valAx>
        <c:axId val="165893248"/>
        <c:scaling>
          <c:orientation val="minMax"/>
          <c:max val="1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α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9478326156520752E-2"/>
              <c:y val="1.5369931060368363E-2"/>
            </c:manualLayout>
          </c:layout>
          <c:overlay val="0"/>
        </c:title>
        <c:numFmt formatCode="0.0" sourceLinked="1"/>
        <c:majorTickMark val="in"/>
        <c:minorTickMark val="none"/>
        <c:tickLblPos val="low"/>
        <c:spPr>
          <a:noFill/>
          <a:ln>
            <a:noFill/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5739520"/>
        <c:crosses val="autoZero"/>
        <c:crossBetween val="midCat"/>
        <c:majorUnit val="0.2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'legend figure 3'!$A$19</c:f>
              <c:strCache>
                <c:ptCount val="1"/>
                <c:pt idx="0">
                  <c:v>Valuation (r=0.8)</c:v>
                </c:pt>
              </c:strCache>
            </c:strRef>
          </c:tx>
          <c:spPr>
            <a:ln w="19050">
              <a:solidFill>
                <a:schemeClr val="bg1">
                  <a:lumMod val="8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'legend figure 3'!$A$20:$A$25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'legend figure 3'!$A$20:$A$25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'legend figure 3'!$B$19</c:f>
              <c:strCache>
                <c:ptCount val="1"/>
                <c:pt idx="0">
                  <c:v>Valuation (r=1)</c:v>
                </c:pt>
              </c:strCache>
            </c:strRef>
          </c:tx>
          <c:spPr>
            <a:ln w="19050">
              <a:solidFill>
                <a:schemeClr val="bg1">
                  <a:lumMod val="50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'legend figure 3'!$B$20:$B$25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'legend figure 3'!$B$20:$B$25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'legend figure 3'!$C$19</c:f>
              <c:strCache>
                <c:ptCount val="1"/>
                <c:pt idx="0">
                  <c:v>Valuation (r=1.2)</c:v>
                </c:pt>
              </c:strCache>
            </c:strRef>
          </c:tx>
          <c:spPr>
            <a:ln w="19050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'legend figure 3'!$C$20:$C$25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'legend figure 3'!$C$20:$C$25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'legend figure 3'!$D$19</c:f>
              <c:strCache>
                <c:ptCount val="1"/>
                <c:pt idx="0">
                  <c:v>Choice (r=0.8)</c:v>
                </c:pt>
              </c:strCache>
            </c:strRef>
          </c:tx>
          <c:spPr>
            <a:ln w="28575">
              <a:solidFill>
                <a:schemeClr val="bg1">
                  <a:lumMod val="85000"/>
                </a:schemeClr>
              </a:solidFill>
            </a:ln>
          </c:spPr>
          <c:marker>
            <c:symbol val="none"/>
          </c:marker>
          <c:xVal>
            <c:numRef>
              <c:f>'legend figure 3'!$D$20:$D$25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'legend figure 3'!$D$20:$D$25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'legend figure 3'!$E$19</c:f>
              <c:strCache>
                <c:ptCount val="1"/>
                <c:pt idx="0">
                  <c:v>Choice (r=1)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'legend figure 3'!$E$20:$E$25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'legend figure 3'!$E$20:$E$25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'legend figure 3'!$F$19</c:f>
              <c:strCache>
                <c:ptCount val="1"/>
                <c:pt idx="0">
                  <c:v>Choice (r=1.2)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'legend figure 3'!$F$20:$F$25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'legend figure 3'!$F$20:$F$25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950208"/>
        <c:axId val="165951744"/>
      </c:scatterChart>
      <c:valAx>
        <c:axId val="16595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165951744"/>
        <c:crosses val="autoZero"/>
        <c:crossBetween val="midCat"/>
      </c:valAx>
      <c:valAx>
        <c:axId val="1659517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1659502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1304680664916904E-2"/>
          <c:y val="1.2737314085739294E-2"/>
          <c:w val="0.98591754155730538"/>
          <c:h val="0.44369915909999919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'PCT simulator'!$BM$34:$BM$43</c:f>
              <c:numCache>
                <c:formatCode>General</c:formatCode>
                <c:ptCount val="10"/>
              </c:numCache>
            </c:numRef>
          </c:xVal>
          <c:yVal>
            <c:numRef>
              <c:f>'PCT simulator'!$BN$34:$BN$43</c:f>
              <c:numCache>
                <c:formatCode>General</c:formatCode>
                <c:ptCount val="10"/>
              </c:numCache>
            </c:numRef>
          </c:yVal>
          <c:smooth val="1"/>
        </c:ser>
        <c:ser>
          <c:idx val="1"/>
          <c:order val="1"/>
          <c:marker>
            <c:symbol val="none"/>
          </c:marker>
          <c:xVal>
            <c:numRef>
              <c:f>'PCT simulator'!$BM$34:$BM$43</c:f>
              <c:numCache>
                <c:formatCode>General</c:formatCode>
                <c:ptCount val="10"/>
              </c:numCache>
            </c:numRef>
          </c:xVal>
          <c:yVal>
            <c:numRef>
              <c:f>'PCT simulator'!$BO$34:$BO$43</c:f>
              <c:numCache>
                <c:formatCode>General</c:formatCode>
                <c:ptCount val="10"/>
              </c:numCache>
            </c:numRef>
          </c:yVal>
          <c:smooth val="1"/>
        </c:ser>
        <c:ser>
          <c:idx val="2"/>
          <c:order val="2"/>
          <c:marker>
            <c:symbol val="none"/>
          </c:marker>
          <c:xVal>
            <c:numRef>
              <c:f>'PCT simulator'!$BM$34:$BM$43</c:f>
              <c:numCache>
                <c:formatCode>General</c:formatCode>
                <c:ptCount val="10"/>
              </c:numCache>
            </c:numRef>
          </c:xVal>
          <c:yVal>
            <c:numRef>
              <c:f>'PCT simulator'!$BP$34:$BP$43</c:f>
              <c:numCache>
                <c:formatCode>General</c:formatCode>
                <c:ptCount val="10"/>
              </c:numCache>
            </c:numRef>
          </c:yVal>
          <c:smooth val="1"/>
        </c:ser>
        <c:ser>
          <c:idx val="3"/>
          <c:order val="3"/>
          <c:marker>
            <c:symbol val="none"/>
          </c:marker>
          <c:xVal>
            <c:numRef>
              <c:f>'PCT simulator'!$BM$34:$BM$43</c:f>
              <c:numCache>
                <c:formatCode>General</c:formatCode>
                <c:ptCount val="10"/>
              </c:numCache>
            </c:numRef>
          </c:xVal>
          <c:yVal>
            <c:numRef>
              <c:f>'PCT simulator'!$BQ$34:$BQ$43</c:f>
              <c:numCache>
                <c:formatCode>General</c:formatCode>
                <c:ptCount val="10"/>
              </c:numCache>
            </c:numRef>
          </c:yVal>
          <c:smooth val="1"/>
        </c:ser>
        <c:ser>
          <c:idx val="4"/>
          <c:order val="4"/>
          <c:marker>
            <c:symbol val="none"/>
          </c:marker>
          <c:xVal>
            <c:numRef>
              <c:f>'PCT simulator'!$BM$34:$BM$43</c:f>
              <c:numCache>
                <c:formatCode>General</c:formatCode>
                <c:ptCount val="10"/>
              </c:numCache>
            </c:numRef>
          </c:xVal>
          <c:yVal>
            <c:numRef>
              <c:f>'PCT simulator'!$BR$34:$BR$43</c:f>
              <c:numCache>
                <c:formatCode>General</c:formatCode>
                <c:ptCount val="10"/>
              </c:numCache>
            </c:numRef>
          </c:yVal>
          <c:smooth val="1"/>
        </c:ser>
        <c:ser>
          <c:idx val="5"/>
          <c:order val="5"/>
          <c:marker>
            <c:symbol val="none"/>
          </c:marker>
          <c:xVal>
            <c:numRef>
              <c:f>'PCT simulator'!$BM$34:$BM$43</c:f>
              <c:numCache>
                <c:formatCode>General</c:formatCode>
                <c:ptCount val="10"/>
              </c:numCache>
            </c:numRef>
          </c:xVal>
          <c:yVal>
            <c:numRef>
              <c:f>'PCT simulator'!$BS$34:$BS$43</c:f>
              <c:numCache>
                <c:formatCode>General</c:formatCode>
                <c:ptCount val="10"/>
              </c:numCache>
            </c:numRef>
          </c:yVal>
          <c:smooth val="1"/>
        </c:ser>
        <c:ser>
          <c:idx val="6"/>
          <c:order val="6"/>
          <c:marker>
            <c:symbol val="none"/>
          </c:marker>
          <c:xVal>
            <c:numRef>
              <c:f>'PCT simulator'!$BM$34:$BM$43</c:f>
              <c:numCache>
                <c:formatCode>General</c:formatCode>
                <c:ptCount val="10"/>
              </c:numCache>
            </c:numRef>
          </c:xVal>
          <c:yVal>
            <c:numRef>
              <c:f>'PCT simulator'!$BT$34:$BT$43</c:f>
              <c:numCache>
                <c:formatCode>General</c:formatCode>
                <c:ptCount val="10"/>
              </c:numCache>
            </c:numRef>
          </c:yVal>
          <c:smooth val="1"/>
        </c:ser>
        <c:ser>
          <c:idx val="7"/>
          <c:order val="7"/>
          <c:marker>
            <c:symbol val="none"/>
          </c:marker>
          <c:xVal>
            <c:numRef>
              <c:f>'PCT simulator'!$BM$34:$BM$43</c:f>
              <c:numCache>
                <c:formatCode>General</c:formatCode>
                <c:ptCount val="10"/>
              </c:numCache>
            </c:numRef>
          </c:xVal>
          <c:yVal>
            <c:numRef>
              <c:f>'PCT simulator'!$BU$34:$BU$43</c:f>
              <c:numCache>
                <c:formatCode>General</c:formatCode>
                <c:ptCount val="10"/>
              </c:numCache>
            </c:numRef>
          </c:yVal>
          <c:smooth val="1"/>
        </c:ser>
        <c:ser>
          <c:idx val="8"/>
          <c:order val="8"/>
          <c:marker>
            <c:symbol val="none"/>
          </c:marker>
          <c:xVal>
            <c:numRef>
              <c:f>'PCT simulator'!$BM$34:$BM$43</c:f>
              <c:numCache>
                <c:formatCode>General</c:formatCode>
                <c:ptCount val="10"/>
              </c:numCache>
            </c:numRef>
          </c:xVal>
          <c:yVal>
            <c:numRef>
              <c:f>'PCT simulator'!$BV$34:$BV$43</c:f>
              <c:numCache>
                <c:formatCode>General</c:formatCode>
                <c:ptCount val="10"/>
              </c:numCache>
            </c:numRef>
          </c:yVal>
          <c:smooth val="1"/>
        </c:ser>
        <c:ser>
          <c:idx val="9"/>
          <c:order val="9"/>
          <c:marker>
            <c:symbol val="none"/>
          </c:marker>
          <c:xVal>
            <c:numRef>
              <c:f>'PCT simulator'!$BM$34:$BM$43</c:f>
              <c:numCache>
                <c:formatCode>General</c:formatCode>
                <c:ptCount val="10"/>
              </c:numCache>
            </c:numRef>
          </c:xVal>
          <c:yVal>
            <c:numRef>
              <c:f>'PCT simulator'!$BW$34:$BW$43</c:f>
              <c:numCache>
                <c:formatCode>General</c:formatCode>
                <c:ptCount val="10"/>
              </c:numCache>
            </c:numRef>
          </c:yVal>
          <c:smooth val="1"/>
        </c:ser>
        <c:ser>
          <c:idx val="10"/>
          <c:order val="10"/>
          <c:marker>
            <c:symbol val="none"/>
          </c:marker>
          <c:xVal>
            <c:numRef>
              <c:f>'PCT simulator'!$BM$34:$BM$43</c:f>
              <c:numCache>
                <c:formatCode>General</c:formatCode>
                <c:ptCount val="10"/>
              </c:numCache>
            </c:numRef>
          </c:xVal>
          <c:yVal>
            <c:numRef>
              <c:f>'PCT simulator'!$BX$34:$BX$43</c:f>
              <c:numCache>
                <c:formatCode>General</c:formatCode>
                <c:ptCount val="10"/>
              </c:numCache>
            </c:numRef>
          </c:yVal>
          <c:smooth val="1"/>
        </c:ser>
        <c:ser>
          <c:idx val="11"/>
          <c:order val="11"/>
          <c:marker>
            <c:symbol val="none"/>
          </c:marker>
          <c:xVal>
            <c:numRef>
              <c:f>'PCT simulator'!$BM$34:$BM$43</c:f>
              <c:numCache>
                <c:formatCode>General</c:formatCode>
                <c:ptCount val="10"/>
              </c:numCache>
            </c:numRef>
          </c:xVal>
          <c:yVal>
            <c:numRef>
              <c:f>'PCT simulator'!$BY$34:$BY$43</c:f>
              <c:numCache>
                <c:formatCode>General</c:formatCode>
                <c:ptCount val="10"/>
              </c:numCache>
            </c:numRef>
          </c:yVal>
          <c:smooth val="1"/>
        </c:ser>
        <c:ser>
          <c:idx val="12"/>
          <c:order val="12"/>
          <c:marker>
            <c:symbol val="none"/>
          </c:marker>
          <c:xVal>
            <c:numRef>
              <c:f>'PCT simulator'!$BM$34:$BM$43</c:f>
              <c:numCache>
                <c:formatCode>General</c:formatCode>
                <c:ptCount val="10"/>
              </c:numCache>
            </c:numRef>
          </c:xVal>
          <c:yVal>
            <c:numRef>
              <c:f>'PCT simulator'!$BZ$34:$BZ$43</c:f>
              <c:numCache>
                <c:formatCode>General</c:formatCode>
                <c:ptCount val="10"/>
              </c:numCache>
            </c:numRef>
          </c:yVal>
          <c:smooth val="1"/>
        </c:ser>
        <c:ser>
          <c:idx val="13"/>
          <c:order val="13"/>
          <c:marker>
            <c:symbol val="none"/>
          </c:marker>
          <c:xVal>
            <c:numRef>
              <c:f>'PCT simulator'!$BM$34:$BM$43</c:f>
              <c:numCache>
                <c:formatCode>General</c:formatCode>
                <c:ptCount val="10"/>
              </c:numCache>
            </c:numRef>
          </c:xVal>
          <c:yVal>
            <c:numRef>
              <c:f>'PCT simulator'!$CA$34:$CA$43</c:f>
              <c:numCache>
                <c:formatCode>General</c:formatCode>
                <c:ptCount val="10"/>
              </c:numCache>
            </c:numRef>
          </c:yVal>
          <c:smooth val="1"/>
        </c:ser>
        <c:ser>
          <c:idx val="14"/>
          <c:order val="14"/>
          <c:marker>
            <c:symbol val="none"/>
          </c:marker>
          <c:xVal>
            <c:numRef>
              <c:f>'PCT simulator'!$BM$34:$BM$43</c:f>
              <c:numCache>
                <c:formatCode>General</c:formatCode>
                <c:ptCount val="10"/>
              </c:numCache>
            </c:numRef>
          </c:xVal>
          <c:yVal>
            <c:numRef>
              <c:f>'PCT simulator'!$CB$34:$CB$43</c:f>
              <c:numCache>
                <c:formatCode>General</c:formatCode>
                <c:ptCount val="10"/>
              </c:numCache>
            </c:numRef>
          </c:yVal>
          <c:smooth val="1"/>
        </c:ser>
        <c:ser>
          <c:idx val="15"/>
          <c:order val="15"/>
          <c:marker>
            <c:symbol val="none"/>
          </c:marker>
          <c:xVal>
            <c:numRef>
              <c:f>'PCT simulator'!$BM$34:$BM$43</c:f>
              <c:numCache>
                <c:formatCode>General</c:formatCode>
                <c:ptCount val="10"/>
              </c:numCache>
            </c:numRef>
          </c:xVal>
          <c:yVal>
            <c:numRef>
              <c:f>'PCT simulator'!$CC$34:$CC$43</c:f>
              <c:numCache>
                <c:formatCode>General</c:formatCode>
                <c:ptCount val="10"/>
              </c:numCache>
            </c:numRef>
          </c:yVal>
          <c:smooth val="1"/>
        </c:ser>
        <c:ser>
          <c:idx val="16"/>
          <c:order val="16"/>
          <c:marker>
            <c:symbol val="none"/>
          </c:marker>
          <c:xVal>
            <c:numRef>
              <c:f>'PCT simulator'!$BM$34:$BM$43</c:f>
              <c:numCache>
                <c:formatCode>General</c:formatCode>
                <c:ptCount val="10"/>
              </c:numCache>
            </c:numRef>
          </c:xVal>
          <c:yVal>
            <c:numRef>
              <c:f>'PCT simulator'!$CD$34:$CD$43</c:f>
              <c:numCache>
                <c:formatCode>General</c:formatCode>
                <c:ptCount val="10"/>
              </c:numCache>
            </c:numRef>
          </c:yVal>
          <c:smooth val="1"/>
        </c:ser>
        <c:ser>
          <c:idx val="17"/>
          <c:order val="17"/>
          <c:marker>
            <c:symbol val="none"/>
          </c:marker>
          <c:xVal>
            <c:numRef>
              <c:f>'PCT simulator'!$BM$34:$BM$43</c:f>
              <c:numCache>
                <c:formatCode>General</c:formatCode>
                <c:ptCount val="10"/>
              </c:numCache>
            </c:numRef>
          </c:xVal>
          <c:yVal>
            <c:numRef>
              <c:f>'PCT simulator'!$CE$34:$CE$43</c:f>
              <c:numCache>
                <c:formatCode>General</c:formatCode>
                <c:ptCount val="10"/>
              </c:numCache>
            </c:numRef>
          </c:yVal>
          <c:smooth val="1"/>
        </c:ser>
        <c:ser>
          <c:idx val="18"/>
          <c:order val="18"/>
          <c:marker>
            <c:symbol val="none"/>
          </c:marker>
          <c:xVal>
            <c:numRef>
              <c:f>'PCT simulator'!$BM$34:$BM$43</c:f>
              <c:numCache>
                <c:formatCode>General</c:formatCode>
                <c:ptCount val="10"/>
              </c:numCache>
            </c:numRef>
          </c:xVal>
          <c:yVal>
            <c:numRef>
              <c:f>'PCT simulator'!$CF$34:$CF$43</c:f>
              <c:numCache>
                <c:formatCode>General</c:formatCode>
                <c:ptCount val="10"/>
              </c:numCache>
            </c:numRef>
          </c:yVal>
          <c:smooth val="1"/>
        </c:ser>
        <c:ser>
          <c:idx val="19"/>
          <c:order val="19"/>
          <c:marker>
            <c:symbol val="none"/>
          </c:marker>
          <c:xVal>
            <c:numRef>
              <c:f>'PCT simulator'!$BM$34:$BM$43</c:f>
              <c:numCache>
                <c:formatCode>General</c:formatCode>
                <c:ptCount val="10"/>
              </c:numCache>
            </c:numRef>
          </c:xVal>
          <c:yVal>
            <c:numRef>
              <c:f>'PCT simulator'!$CG$34:$CG$43</c:f>
              <c:numCache>
                <c:formatCode>General</c:formatCode>
                <c:ptCount val="10"/>
              </c:numCache>
            </c:numRef>
          </c:yVal>
          <c:smooth val="1"/>
        </c:ser>
        <c:ser>
          <c:idx val="20"/>
          <c:order val="20"/>
          <c:marker>
            <c:symbol val="none"/>
          </c:marker>
          <c:xVal>
            <c:numRef>
              <c:f>'PCT simulator'!$BM$34:$BM$43</c:f>
              <c:numCache>
                <c:formatCode>General</c:formatCode>
                <c:ptCount val="10"/>
              </c:numCache>
            </c:numRef>
          </c:xVal>
          <c:yVal>
            <c:numRef>
              <c:f>'PCT simulator'!$CH$34:$CH$43</c:f>
              <c:numCache>
                <c:formatCode>General</c:formatCode>
                <c:ptCount val="10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826048"/>
        <c:axId val="157831936"/>
      </c:scatterChart>
      <c:valAx>
        <c:axId val="15782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7831936"/>
        <c:crosses val="autoZero"/>
        <c:crossBetween val="midCat"/>
      </c:valAx>
      <c:valAx>
        <c:axId val="157831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78260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48"/>
    </mc:Choice>
    <mc:Fallback>
      <c:style val="4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>
                <a:latin typeface="Times New Roman" panose="02020603050405020304" pitchFamily="18" charset="0"/>
                <a:cs typeface="Times New Roman" panose="02020603050405020304" pitchFamily="18" charset="0"/>
              </a:rPr>
              <a:t>Combinations of </a:t>
            </a:r>
            <a:r>
              <a:rPr lang="el-GR">
                <a:latin typeface="Times New Roman" panose="02020603050405020304" pitchFamily="18" charset="0"/>
                <a:cs typeface="Times New Roman" panose="02020603050405020304" pitchFamily="18" charset="0"/>
              </a:rPr>
              <a:t>α</a:t>
            </a:r>
            <a:r>
              <a:rPr lang="en-GB">
                <a:latin typeface="Times New Roman" panose="02020603050405020304" pitchFamily="18" charset="0"/>
                <a:cs typeface="Times New Roman" panose="02020603050405020304" pitchFamily="18" charset="0"/>
              </a:rPr>
              <a:t> and </a:t>
            </a:r>
            <a:r>
              <a:rPr lang="el-GR">
                <a:latin typeface="Times New Roman" panose="02020603050405020304" pitchFamily="18" charset="0"/>
                <a:cs typeface="Times New Roman" panose="02020603050405020304" pitchFamily="18" charset="0"/>
              </a:rPr>
              <a:t>β</a:t>
            </a:r>
            <a:r>
              <a:rPr lang="en-GB">
                <a:latin typeface="Times New Roman" panose="02020603050405020304" pitchFamily="18" charset="0"/>
                <a:cs typeface="Times New Roman" panose="02020603050405020304" pitchFamily="18" charset="0"/>
              </a:rPr>
              <a:t> for Preference Reversals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3002405949256337E-2"/>
          <c:y val="0.17750613268595167"/>
          <c:w val="0.86312464053044713"/>
          <c:h val="0.76905130511993491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'PCT simulator'!$BG$1</c:f>
              <c:strCache>
                <c:ptCount val="1"/>
                <c:pt idx="0">
                  <c:v>Valuation (above: $-bet valued more)</c:v>
                </c:pt>
              </c:strCache>
            </c:strRef>
          </c:tx>
          <c:spPr>
            <a:ln w="28575" cmpd="dbl">
              <a:prstDash val="lgDashDotDot"/>
            </a:ln>
            <a:effectLst>
              <a:glow rad="63500">
                <a:schemeClr val="accent6">
                  <a:satMod val="175000"/>
                  <a:alpha val="40000"/>
                </a:schemeClr>
              </a:glow>
            </a:effectLst>
          </c:spPr>
          <c:marker>
            <c:symbol val="none"/>
          </c:marker>
          <c:xVal>
            <c:numRef>
              <c:f>'PCT simulator'!$BD$2:$BD$29</c:f>
              <c:numCache>
                <c:formatCode>General</c:formatCode>
                <c:ptCount val="28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</c:numCache>
            </c:numRef>
          </c:xVal>
          <c:yVal>
            <c:numRef>
              <c:f>'PCT simulator'!$BG$2:$BG$29</c:f>
              <c:numCache>
                <c:formatCode>0.000</c:formatCode>
                <c:ptCount val="28"/>
                <c:pt idx="0">
                  <c:v>-24.965642356064627</c:v>
                </c:pt>
                <c:pt idx="1">
                  <c:v>-4.5931284712129248</c:v>
                </c:pt>
                <c:pt idx="2">
                  <c:v>-2.0465642356064619</c:v>
                </c:pt>
                <c:pt idx="3">
                  <c:v>-1.1977094904043089</c:v>
                </c:pt>
                <c:pt idx="4">
                  <c:v>-0.77328211780323097</c:v>
                </c:pt>
                <c:pt idx="5">
                  <c:v>-0.51862569424258509</c:v>
                </c:pt>
                <c:pt idx="6">
                  <c:v>-0.34885474520215426</c:v>
                </c:pt>
                <c:pt idx="7">
                  <c:v>-0.22758978160184667</c:v>
                </c:pt>
                <c:pt idx="8">
                  <c:v>-0.13664105890161554</c:v>
                </c:pt>
                <c:pt idx="9">
                  <c:v>-6.5903163468102793E-2</c:v>
                </c:pt>
                <c:pt idx="10">
                  <c:v>-9.3128471212924786E-3</c:v>
                </c:pt>
                <c:pt idx="11">
                  <c:v>3.6988320798825046E-2</c:v>
                </c:pt>
                <c:pt idx="12">
                  <c:v>7.5572627398922829E-2</c:v>
                </c:pt>
                <c:pt idx="13">
                  <c:v>0.10822088682977501</c:v>
                </c:pt>
                <c:pt idx="14">
                  <c:v>0.13620510919907672</c:v>
                </c:pt>
                <c:pt idx="15">
                  <c:v>0.16045810191913837</c:v>
                </c:pt>
                <c:pt idx="16">
                  <c:v>0.18167947054919223</c:v>
                </c:pt>
                <c:pt idx="17">
                  <c:v>0.20040420757571031</c:v>
                </c:pt>
                <c:pt idx="18">
                  <c:v>0.21704841826594859</c:v>
                </c:pt>
                <c:pt idx="19">
                  <c:v>0.23194060677826706</c:v>
                </c:pt>
                <c:pt idx="20">
                  <c:v>0.24534357643935376</c:v>
                </c:pt>
                <c:pt idx="21">
                  <c:v>0.25747007279938455</c:v>
                </c:pt>
                <c:pt idx="22">
                  <c:v>0.26849416039941254</c:v>
                </c:pt>
                <c:pt idx="23">
                  <c:v>0.27855963168639458</c:v>
                </c:pt>
                <c:pt idx="24">
                  <c:v>0.28778631369946139</c:v>
                </c:pt>
                <c:pt idx="25">
                  <c:v>0.29627486115148299</c:v>
                </c:pt>
                <c:pt idx="26">
                  <c:v>0.30411044341488752</c:v>
                </c:pt>
                <c:pt idx="27">
                  <c:v>0.31136561217729908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'PCT simulator'!$BF$1</c:f>
              <c:strCache>
                <c:ptCount val="1"/>
                <c:pt idx="0">
                  <c:v>Choice (above: P-bet chosen)</c:v>
                </c:pt>
              </c:strCache>
            </c:strRef>
          </c:tx>
          <c:spPr>
            <a:ln w="28575"/>
            <a:effectLst/>
          </c:spPr>
          <c:marker>
            <c:symbol val="none"/>
          </c:marker>
          <c:xVal>
            <c:numRef>
              <c:f>'PCT simulator'!$BD$2:$BD$29</c:f>
              <c:numCache>
                <c:formatCode>General</c:formatCode>
                <c:ptCount val="28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</c:numCache>
            </c:numRef>
          </c:xVal>
          <c:yVal>
            <c:numRef>
              <c:f>'PCT simulator'!$BF$2:$BF$29</c:f>
              <c:numCache>
                <c:formatCode>0.0</c:formatCode>
                <c:ptCount val="28"/>
                <c:pt idx="0" formatCode="General">
                  <c:v>25.965642356064624</c:v>
                </c:pt>
                <c:pt idx="1">
                  <c:v>5.5931284712129248</c:v>
                </c:pt>
                <c:pt idx="2">
                  <c:v>3.0465642356064633</c:v>
                </c:pt>
                <c:pt idx="3">
                  <c:v>2.1977094904043084</c:v>
                </c:pt>
                <c:pt idx="4">
                  <c:v>1.7732821178032308</c:v>
                </c:pt>
                <c:pt idx="5">
                  <c:v>1.5186256942425849</c:v>
                </c:pt>
                <c:pt idx="6" formatCode="General">
                  <c:v>1.3488547452021544</c:v>
                </c:pt>
                <c:pt idx="7" formatCode="General">
                  <c:v>1.2275897816018468</c:v>
                </c:pt>
                <c:pt idx="8" formatCode="General">
                  <c:v>1.1366410589016154</c:v>
                </c:pt>
                <c:pt idx="9" formatCode="General">
                  <c:v>1.0659031634681031</c:v>
                </c:pt>
                <c:pt idx="10" formatCode="General">
                  <c:v>1.0093128471212927</c:v>
                </c:pt>
                <c:pt idx="11" formatCode="General">
                  <c:v>0.96301167920117503</c:v>
                </c:pt>
                <c:pt idx="12" formatCode="General">
                  <c:v>0.92442737260107721</c:v>
                </c:pt>
                <c:pt idx="13" formatCode="General">
                  <c:v>0.89177911317022496</c:v>
                </c:pt>
                <c:pt idx="14" formatCode="General">
                  <c:v>0.86379489080092298</c:v>
                </c:pt>
                <c:pt idx="15" formatCode="General">
                  <c:v>0.83954189808086166</c:v>
                </c:pt>
                <c:pt idx="16" formatCode="General">
                  <c:v>0.8183205294508078</c:v>
                </c:pt>
                <c:pt idx="17" formatCode="General">
                  <c:v>0.79959579242428935</c:v>
                </c:pt>
                <c:pt idx="18" formatCode="General">
                  <c:v>0.78295158173405144</c:v>
                </c:pt>
                <c:pt idx="19" formatCode="General">
                  <c:v>0.76805939322173289</c:v>
                </c:pt>
                <c:pt idx="20" formatCode="General">
                  <c:v>0.75465642356064611</c:v>
                </c:pt>
                <c:pt idx="21" formatCode="General">
                  <c:v>0.74252992720061561</c:v>
                </c:pt>
                <c:pt idx="22" formatCode="General">
                  <c:v>0.73150583960058746</c:v>
                </c:pt>
                <c:pt idx="23" formatCode="General">
                  <c:v>0.72144036831360558</c:v>
                </c:pt>
                <c:pt idx="24" formatCode="General">
                  <c:v>0.71221368630053872</c:v>
                </c:pt>
                <c:pt idx="25" formatCode="General">
                  <c:v>0.70372513884851706</c:v>
                </c:pt>
                <c:pt idx="26" formatCode="General">
                  <c:v>0.69588955658511253</c:v>
                </c:pt>
                <c:pt idx="27" formatCode="General">
                  <c:v>0.68863438782270092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869184"/>
        <c:axId val="157871104"/>
      </c:scatterChart>
      <c:valAx>
        <c:axId val="157869184"/>
        <c:scaling>
          <c:orientation val="minMax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l-GR" sz="1200">
                    <a:latin typeface="Times New Roman"/>
                    <a:cs typeface="Times New Roman"/>
                  </a:rPr>
                  <a:t>β</a:t>
                </a:r>
                <a:endParaRPr lang="en-GB" sz="12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7871104"/>
        <c:crosses val="autoZero"/>
        <c:crossBetween val="midCat"/>
      </c:valAx>
      <c:valAx>
        <c:axId val="157871104"/>
        <c:scaling>
          <c:orientation val="minMax"/>
          <c:max val="1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l-GR" sz="1200"/>
                  <a:t>α</a:t>
                </a:r>
                <a:endParaRPr lang="en-GB" sz="1200"/>
              </a:p>
            </c:rich>
          </c:tx>
          <c:layout>
            <c:manualLayout>
              <c:xMode val="edge"/>
              <c:yMode val="edge"/>
              <c:x val="1.3249518573787041E-2"/>
              <c:y val="0.42649748449173897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157869184"/>
        <c:crosses val="autoZero"/>
        <c:crossBetween val="midCat"/>
      </c:valAx>
      <c:spPr>
        <a:noFill/>
      </c:spPr>
    </c:plotArea>
    <c:legend>
      <c:legendPos val="r"/>
      <c:legendEntry>
        <c:idx val="0"/>
        <c:txPr>
          <a:bodyPr/>
          <a:lstStyle/>
          <a:p>
            <a:pPr rtl="0"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215895352980657"/>
          <c:y val="8.1868397861442593E-2"/>
          <c:w val="0.87703074382878732"/>
          <c:h val="0.10343616302808192"/>
        </c:manualLayout>
      </c:layout>
      <c:overlay val="0"/>
      <c:txPr>
        <a:bodyPr/>
        <a:lstStyle/>
        <a:p>
          <a:pPr rtl="0"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0759609897248"/>
          <c:y val="9.8407829774922323E-2"/>
          <c:w val="0.79868869404851517"/>
          <c:h val="0.7818847018138561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'PCT simulator risk neutral'!$O$1</c:f>
              <c:strCache>
                <c:ptCount val="1"/>
                <c:pt idx="0">
                  <c:v>Valuation (above: $-bet valued more)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'PCT simulator risk neutral'!$L$2:$L$57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'PCT simulator risk neutral'!$O$2:$O$57</c:f>
              <c:numCache>
                <c:formatCode>0.0</c:formatCode>
                <c:ptCount val="56"/>
                <c:pt idx="0">
                  <c:v>0.49999999999999983</c:v>
                </c:pt>
                <c:pt idx="1">
                  <c:v>0.49999999999999989</c:v>
                </c:pt>
                <c:pt idx="2">
                  <c:v>0.49999999999999989</c:v>
                </c:pt>
                <c:pt idx="3">
                  <c:v>0.49999999999999983</c:v>
                </c:pt>
                <c:pt idx="4">
                  <c:v>0.49999999999999989</c:v>
                </c:pt>
                <c:pt idx="5">
                  <c:v>0.49999999999999983</c:v>
                </c:pt>
                <c:pt idx="6">
                  <c:v>0.50000000000000011</c:v>
                </c:pt>
                <c:pt idx="7">
                  <c:v>0.50000000000000011</c:v>
                </c:pt>
                <c:pt idx="8">
                  <c:v>0.50000000000000011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0.50000000000000011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0.5</c:v>
                </c:pt>
                <c:pt idx="49">
                  <c:v>0.5</c:v>
                </c:pt>
                <c:pt idx="50">
                  <c:v>0.5</c:v>
                </c:pt>
                <c:pt idx="51">
                  <c:v>0.5</c:v>
                </c:pt>
                <c:pt idx="52">
                  <c:v>0.5</c:v>
                </c:pt>
                <c:pt idx="53">
                  <c:v>0.5</c:v>
                </c:pt>
                <c:pt idx="54">
                  <c:v>0.5</c:v>
                </c:pt>
                <c:pt idx="55">
                  <c:v>0.5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'PCT simulator risk neutral'!$N$1</c:f>
              <c:strCache>
                <c:ptCount val="1"/>
                <c:pt idx="0">
                  <c:v>Choice (above: P-bet chosen)</c:v>
                </c:pt>
              </c:strCache>
            </c:strRef>
          </c:tx>
          <c:spPr>
            <a:ln w="38100">
              <a:solidFill>
                <a:schemeClr val="tx1">
                  <a:alpha val="51000"/>
                </a:schemeClr>
              </a:solidFill>
            </a:ln>
          </c:spPr>
          <c:marker>
            <c:symbol val="none"/>
          </c:marker>
          <c:xVal>
            <c:numRef>
              <c:f>'PCT simulator risk neutral'!$L$2:$L$57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'PCT simulator risk neutral'!$N$2:$N$57</c:f>
              <c:numCache>
                <c:formatCode>0.0</c:formatCode>
                <c:ptCount val="56"/>
                <c:pt idx="0" formatCode="General">
                  <c:v>0.49999999999998207</c:v>
                </c:pt>
                <c:pt idx="1">
                  <c:v>0.50000000000000044</c:v>
                </c:pt>
                <c:pt idx="2">
                  <c:v>0.50000000000000044</c:v>
                </c:pt>
                <c:pt idx="3">
                  <c:v>0.50000000000000067</c:v>
                </c:pt>
                <c:pt idx="4">
                  <c:v>0.50000000000000044</c:v>
                </c:pt>
                <c:pt idx="5">
                  <c:v>0.49999999999999983</c:v>
                </c:pt>
                <c:pt idx="6" formatCode="General">
                  <c:v>0.5</c:v>
                </c:pt>
                <c:pt idx="7" formatCode="General">
                  <c:v>0.50000000000000011</c:v>
                </c:pt>
                <c:pt idx="8" formatCode="General">
                  <c:v>0.5</c:v>
                </c:pt>
                <c:pt idx="9" formatCode="General">
                  <c:v>0.5</c:v>
                </c:pt>
                <c:pt idx="10" formatCode="General">
                  <c:v>0.50000000000000022</c:v>
                </c:pt>
                <c:pt idx="11" formatCode="General">
                  <c:v>0.50000000000000022</c:v>
                </c:pt>
                <c:pt idx="12" formatCode="General">
                  <c:v>0.5</c:v>
                </c:pt>
                <c:pt idx="13" formatCode="General">
                  <c:v>0.5</c:v>
                </c:pt>
                <c:pt idx="14" formatCode="General">
                  <c:v>0.49999999999999956</c:v>
                </c:pt>
                <c:pt idx="15" formatCode="General">
                  <c:v>0.5</c:v>
                </c:pt>
                <c:pt idx="16" formatCode="General">
                  <c:v>0.5</c:v>
                </c:pt>
                <c:pt idx="17" formatCode="General">
                  <c:v>0.49999999999999956</c:v>
                </c:pt>
                <c:pt idx="18" formatCode="General">
                  <c:v>0.49999999999999961</c:v>
                </c:pt>
                <c:pt idx="19" formatCode="General">
                  <c:v>0.5</c:v>
                </c:pt>
                <c:pt idx="20" formatCode="General">
                  <c:v>0.5</c:v>
                </c:pt>
                <c:pt idx="21" formatCode="General">
                  <c:v>0.5</c:v>
                </c:pt>
                <c:pt idx="22" formatCode="General">
                  <c:v>0.5</c:v>
                </c:pt>
                <c:pt idx="23" formatCode="General">
                  <c:v>0.5</c:v>
                </c:pt>
                <c:pt idx="24" formatCode="General">
                  <c:v>0.5</c:v>
                </c:pt>
                <c:pt idx="25" formatCode="General">
                  <c:v>0.5</c:v>
                </c:pt>
                <c:pt idx="26" formatCode="General">
                  <c:v>0.50000000000000011</c:v>
                </c:pt>
                <c:pt idx="27" formatCode="General">
                  <c:v>0.50000000000000011</c:v>
                </c:pt>
                <c:pt idx="28" formatCode="General">
                  <c:v>0.49999999999999994</c:v>
                </c:pt>
                <c:pt idx="29" formatCode="General">
                  <c:v>0.49999999999999994</c:v>
                </c:pt>
                <c:pt idx="30" formatCode="General">
                  <c:v>0.50000000000000011</c:v>
                </c:pt>
                <c:pt idx="31" formatCode="General">
                  <c:v>0.50000000000000011</c:v>
                </c:pt>
                <c:pt idx="32" formatCode="General">
                  <c:v>0.50000000000000011</c:v>
                </c:pt>
                <c:pt idx="33" formatCode="General">
                  <c:v>0.49999999999999994</c:v>
                </c:pt>
                <c:pt idx="34" formatCode="General">
                  <c:v>0.49999999999999989</c:v>
                </c:pt>
                <c:pt idx="35" formatCode="General">
                  <c:v>0.5</c:v>
                </c:pt>
                <c:pt idx="36" formatCode="General">
                  <c:v>0.49999999999999989</c:v>
                </c:pt>
                <c:pt idx="37" formatCode="General">
                  <c:v>0.5</c:v>
                </c:pt>
                <c:pt idx="38" formatCode="General">
                  <c:v>0.50000000000000011</c:v>
                </c:pt>
                <c:pt idx="39" formatCode="General">
                  <c:v>0.50000000000000011</c:v>
                </c:pt>
                <c:pt idx="40" formatCode="General">
                  <c:v>0.50000000000000011</c:v>
                </c:pt>
                <c:pt idx="41" formatCode="General">
                  <c:v>0.50000000000000011</c:v>
                </c:pt>
                <c:pt idx="42" formatCode="General">
                  <c:v>0.50000000000000011</c:v>
                </c:pt>
                <c:pt idx="43" formatCode="General">
                  <c:v>0.50000000000000011</c:v>
                </c:pt>
                <c:pt idx="44" formatCode="General">
                  <c:v>0.50000000000000011</c:v>
                </c:pt>
                <c:pt idx="45" formatCode="General">
                  <c:v>0.50000000000000011</c:v>
                </c:pt>
                <c:pt idx="46" formatCode="General">
                  <c:v>0.49999999999999983</c:v>
                </c:pt>
                <c:pt idx="47" formatCode="General">
                  <c:v>0.50000000000000011</c:v>
                </c:pt>
                <c:pt idx="48" formatCode="General">
                  <c:v>0.49999999999999983</c:v>
                </c:pt>
                <c:pt idx="49" formatCode="General">
                  <c:v>0.50000000000000011</c:v>
                </c:pt>
                <c:pt idx="50" formatCode="General">
                  <c:v>0.49999999999999983</c:v>
                </c:pt>
                <c:pt idx="51" formatCode="General">
                  <c:v>0.49999999999999978</c:v>
                </c:pt>
                <c:pt idx="52" formatCode="General">
                  <c:v>0.49999999999999983</c:v>
                </c:pt>
                <c:pt idx="53" formatCode="General">
                  <c:v>0.49999999999999978</c:v>
                </c:pt>
                <c:pt idx="54" formatCode="General">
                  <c:v>0.49999999999999989</c:v>
                </c:pt>
                <c:pt idx="55" formatCode="General">
                  <c:v>0.49999999999999978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275648"/>
        <c:axId val="159306496"/>
      </c:scatterChart>
      <c:valAx>
        <c:axId val="159275648"/>
        <c:scaling>
          <c:orientation val="minMax"/>
          <c:max val="0.44000000000000006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β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5073002782079252"/>
              <c:y val="0.944980257779393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59306496"/>
        <c:crosses val="autoZero"/>
        <c:crossBetween val="midCat"/>
        <c:majorUnit val="0.2"/>
      </c:valAx>
      <c:valAx>
        <c:axId val="159306496"/>
        <c:scaling>
          <c:orientation val="minMax"/>
          <c:max val="1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α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9478326156520752E-2"/>
              <c:y val="1.5369931060368363E-2"/>
            </c:manualLayout>
          </c:layout>
          <c:overlay val="0"/>
        </c:title>
        <c:numFmt formatCode="0.0" sourceLinked="1"/>
        <c:majorTickMark val="in"/>
        <c:minorTickMark val="none"/>
        <c:tickLblPos val="low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59275648"/>
        <c:crosses val="autoZero"/>
        <c:crossBetween val="midCat"/>
        <c:majorUnit val="0.2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0759609897248"/>
          <c:y val="9.8407829774922323E-2"/>
          <c:w val="0.79868869404851517"/>
          <c:h val="0.7818847018138561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'PCT simulator risk averse'!$O$1</c:f>
              <c:strCache>
                <c:ptCount val="1"/>
                <c:pt idx="0">
                  <c:v>Valuation (above: $-bet valued more)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'PCT simulator risk averse'!$L$2:$L$57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'PCT simulator risk averse'!$O$2:$O$57</c:f>
              <c:numCache>
                <c:formatCode>0.0</c:formatCode>
                <c:ptCount val="56"/>
                <c:pt idx="0">
                  <c:v>52.397919492421408</c:v>
                </c:pt>
                <c:pt idx="1">
                  <c:v>10.879583898484277</c:v>
                </c:pt>
                <c:pt idx="2">
                  <c:v>5.6897919492421378</c:v>
                </c:pt>
                <c:pt idx="3">
                  <c:v>3.9598612994947611</c:v>
                </c:pt>
                <c:pt idx="4">
                  <c:v>3.0948959746210698</c:v>
                </c:pt>
                <c:pt idx="5">
                  <c:v>2.5759167796968558</c:v>
                </c:pt>
                <c:pt idx="6">
                  <c:v>2.2299306497473803</c:v>
                </c:pt>
                <c:pt idx="7">
                  <c:v>1.9827976997834686</c:v>
                </c:pt>
                <c:pt idx="8">
                  <c:v>1.7974479873105345</c:v>
                </c:pt>
                <c:pt idx="9">
                  <c:v>1.6532870998315867</c:v>
                </c:pt>
                <c:pt idx="10">
                  <c:v>1.5379583898484279</c:v>
                </c:pt>
                <c:pt idx="11">
                  <c:v>1.4435985362258434</c:v>
                </c:pt>
                <c:pt idx="12">
                  <c:v>1.3649653248736902</c:v>
                </c:pt>
                <c:pt idx="13">
                  <c:v>1.2984295306526368</c:v>
                </c:pt>
                <c:pt idx="14">
                  <c:v>1.2413988498917345</c:v>
                </c:pt>
                <c:pt idx="15">
                  <c:v>1.1919722598989517</c:v>
                </c:pt>
                <c:pt idx="16">
                  <c:v>1.1487239936552671</c:v>
                </c:pt>
                <c:pt idx="17">
                  <c:v>1.1105637587343693</c:v>
                </c:pt>
                <c:pt idx="18">
                  <c:v>1.0766435499157934</c:v>
                </c:pt>
                <c:pt idx="19">
                  <c:v>1.0462938893939095</c:v>
                </c:pt>
                <c:pt idx="20">
                  <c:v>1.018979194924214</c:v>
                </c:pt>
                <c:pt idx="21">
                  <c:v>0.99426589992782288</c:v>
                </c:pt>
                <c:pt idx="22">
                  <c:v>0.97179926811292172</c:v>
                </c:pt>
                <c:pt idx="23">
                  <c:v>0.95128625645583831</c:v>
                </c:pt>
                <c:pt idx="24">
                  <c:v>0.93248266243684497</c:v>
                </c:pt>
                <c:pt idx="25">
                  <c:v>0.91518335593937117</c:v>
                </c:pt>
                <c:pt idx="26">
                  <c:v>0.89921476532631839</c:v>
                </c:pt>
                <c:pt idx="27">
                  <c:v>0.88442903327719546</c:v>
                </c:pt>
                <c:pt idx="28">
                  <c:v>0.87069942494586727</c:v>
                </c:pt>
                <c:pt idx="29">
                  <c:v>0.85791668615463046</c:v>
                </c:pt>
                <c:pt idx="30">
                  <c:v>0.84598612994947597</c:v>
                </c:pt>
                <c:pt idx="31">
                  <c:v>0.83482528704787995</c:v>
                </c:pt>
                <c:pt idx="32">
                  <c:v>0.82436199682763367</c:v>
                </c:pt>
                <c:pt idx="33">
                  <c:v>0.8145328454086147</c:v>
                </c:pt>
                <c:pt idx="34">
                  <c:v>0.80528187936718465</c:v>
                </c:pt>
                <c:pt idx="35">
                  <c:v>0.79655953995669371</c:v>
                </c:pt>
                <c:pt idx="36">
                  <c:v>0.78832177495789668</c:v>
                </c:pt>
                <c:pt idx="37">
                  <c:v>0.78052929455362918</c:v>
                </c:pt>
                <c:pt idx="38">
                  <c:v>0.77314694469695466</c:v>
                </c:pt>
                <c:pt idx="39">
                  <c:v>0.7661431768842123</c:v>
                </c:pt>
                <c:pt idx="40">
                  <c:v>0.75948959746210698</c:v>
                </c:pt>
                <c:pt idx="41">
                  <c:v>0.75316058288986043</c:v>
                </c:pt>
                <c:pt idx="42">
                  <c:v>0.74713294996391144</c:v>
                </c:pt>
                <c:pt idx="43">
                  <c:v>0.74138567205777395</c:v>
                </c:pt>
                <c:pt idx="44">
                  <c:v>0.73589963405646086</c:v>
                </c:pt>
                <c:pt idx="45">
                  <c:v>0.73065741996631728</c:v>
                </c:pt>
                <c:pt idx="46">
                  <c:v>0.72564312822791921</c:v>
                </c:pt>
                <c:pt idx="47">
                  <c:v>0.72084221060604847</c:v>
                </c:pt>
                <c:pt idx="48">
                  <c:v>0.71624133121842248</c:v>
                </c:pt>
                <c:pt idx="49">
                  <c:v>0.71182824282620971</c:v>
                </c:pt>
                <c:pt idx="50">
                  <c:v>0.7075916779696857</c:v>
                </c:pt>
                <c:pt idx="51">
                  <c:v>0.7035212529114564</c:v>
                </c:pt>
                <c:pt idx="52">
                  <c:v>0.69960738266315925</c:v>
                </c:pt>
                <c:pt idx="53">
                  <c:v>0.69584120563177898</c:v>
                </c:pt>
                <c:pt idx="54">
                  <c:v>0.69221451663859768</c:v>
                </c:pt>
                <c:pt idx="55">
                  <c:v>0.68871970724516862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'PCT simulator risk averse'!$N$1</c:f>
              <c:strCache>
                <c:ptCount val="1"/>
                <c:pt idx="0">
                  <c:v>Choice (above: P-bet chosen)</c:v>
                </c:pt>
              </c:strCache>
            </c:strRef>
          </c:tx>
          <c:spPr>
            <a:ln w="38100">
              <a:solidFill>
                <a:schemeClr val="tx1">
                  <a:alpha val="51000"/>
                </a:schemeClr>
              </a:solidFill>
            </a:ln>
          </c:spPr>
          <c:marker>
            <c:symbol val="none"/>
          </c:marker>
          <c:xVal>
            <c:numRef>
              <c:f>'PCT simulator risk averse'!$L$2:$L$57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'PCT simulator risk averse'!$N$2:$N$57</c:f>
              <c:numCache>
                <c:formatCode>0.0</c:formatCode>
                <c:ptCount val="56"/>
                <c:pt idx="0" formatCode="General">
                  <c:v>-51.397919492421423</c:v>
                </c:pt>
                <c:pt idx="1">
                  <c:v>-9.8795838984842774</c:v>
                </c:pt>
                <c:pt idx="2">
                  <c:v>-4.6897919492421396</c:v>
                </c:pt>
                <c:pt idx="3">
                  <c:v>-2.9598612994947606</c:v>
                </c:pt>
                <c:pt idx="4">
                  <c:v>-2.0948959746210702</c:v>
                </c:pt>
                <c:pt idx="5">
                  <c:v>-1.575916779696857</c:v>
                </c:pt>
                <c:pt idx="6" formatCode="General">
                  <c:v>-1.2299306497473805</c:v>
                </c:pt>
                <c:pt idx="7" formatCode="General">
                  <c:v>-0.98279769978346831</c:v>
                </c:pt>
                <c:pt idx="8" formatCode="General">
                  <c:v>-0.79744798731053534</c:v>
                </c:pt>
                <c:pt idx="9" formatCode="General">
                  <c:v>-0.65328709983158639</c:v>
                </c:pt>
                <c:pt idx="10" formatCode="General">
                  <c:v>-0.53795838984842737</c:v>
                </c:pt>
                <c:pt idx="11" formatCode="General">
                  <c:v>-0.44359853622584311</c:v>
                </c:pt>
                <c:pt idx="12" formatCode="General">
                  <c:v>-0.36496532487369027</c:v>
                </c:pt>
                <c:pt idx="13" formatCode="General">
                  <c:v>-0.29842953065263689</c:v>
                </c:pt>
                <c:pt idx="14" formatCode="General">
                  <c:v>-0.24139884989173491</c:v>
                </c:pt>
                <c:pt idx="15" formatCode="General">
                  <c:v>-0.19197225989895206</c:v>
                </c:pt>
                <c:pt idx="16" formatCode="General">
                  <c:v>-0.14872399365526756</c:v>
                </c:pt>
                <c:pt idx="17" formatCode="General">
                  <c:v>-0.11056375873436974</c:v>
                </c:pt>
                <c:pt idx="18" formatCode="General">
                  <c:v>-7.6643549915793488E-2</c:v>
                </c:pt>
                <c:pt idx="19" formatCode="General">
                  <c:v>-4.6293889393909458E-2</c:v>
                </c:pt>
                <c:pt idx="20" formatCode="General">
                  <c:v>-1.8979194924213832E-2</c:v>
                </c:pt>
                <c:pt idx="21" formatCode="General">
                  <c:v>5.7341000721771E-3</c:v>
                </c:pt>
                <c:pt idx="22" formatCode="General">
                  <c:v>2.8200731887078275E-2</c:v>
                </c:pt>
                <c:pt idx="23" formatCode="General">
                  <c:v>4.8713743544161657E-2</c:v>
                </c:pt>
                <c:pt idx="24" formatCode="General">
                  <c:v>6.7517337563155047E-2</c:v>
                </c:pt>
                <c:pt idx="25" formatCode="General">
                  <c:v>8.4816644060628679E-2</c:v>
                </c:pt>
                <c:pt idx="26" formatCode="General">
                  <c:v>0.10078523467368153</c:v>
                </c:pt>
                <c:pt idx="27" formatCode="General">
                  <c:v>0.11557096672280427</c:v>
                </c:pt>
                <c:pt idx="28" formatCode="General">
                  <c:v>0.12930057505413259</c:v>
                </c:pt>
                <c:pt idx="29" formatCode="General">
                  <c:v>0.14208331384536946</c:v>
                </c:pt>
                <c:pt idx="30" formatCode="General">
                  <c:v>0.15401387005052392</c:v>
                </c:pt>
                <c:pt idx="31" formatCode="General">
                  <c:v>0.16517471295211997</c:v>
                </c:pt>
                <c:pt idx="32" formatCode="General">
                  <c:v>0.17563800317236611</c:v>
                </c:pt>
                <c:pt idx="33" formatCode="General">
                  <c:v>0.18546715459138524</c:v>
                </c:pt>
                <c:pt idx="34" formatCode="General">
                  <c:v>0.19471812063281513</c:v>
                </c:pt>
                <c:pt idx="35" formatCode="General">
                  <c:v>0.20344046004330602</c:v>
                </c:pt>
                <c:pt idx="36" formatCode="General">
                  <c:v>0.21167822504210315</c:v>
                </c:pt>
                <c:pt idx="37" formatCode="General">
                  <c:v>0.21947070544637093</c:v>
                </c:pt>
                <c:pt idx="38" formatCode="General">
                  <c:v>0.22685305530304528</c:v>
                </c:pt>
                <c:pt idx="39" formatCode="General">
                  <c:v>0.23385682311578779</c:v>
                </c:pt>
                <c:pt idx="40" formatCode="General">
                  <c:v>0.24051040253789313</c:v>
                </c:pt>
                <c:pt idx="41" formatCode="General">
                  <c:v>0.24683941711013954</c:v>
                </c:pt>
                <c:pt idx="42" formatCode="General">
                  <c:v>0.25286705003608867</c:v>
                </c:pt>
                <c:pt idx="43" formatCode="General">
                  <c:v>0.25861432794222605</c:v>
                </c:pt>
                <c:pt idx="44" formatCode="General">
                  <c:v>0.26410036594353914</c:v>
                </c:pt>
                <c:pt idx="45" formatCode="General">
                  <c:v>0.26934258003368267</c:v>
                </c:pt>
                <c:pt idx="46" formatCode="General">
                  <c:v>0.27435687177208068</c:v>
                </c:pt>
                <c:pt idx="47" formatCode="General">
                  <c:v>0.27915778939395147</c:v>
                </c:pt>
                <c:pt idx="48" formatCode="General">
                  <c:v>0.28375866878157724</c:v>
                </c:pt>
                <c:pt idx="49" formatCode="General">
                  <c:v>0.28817175717379012</c:v>
                </c:pt>
                <c:pt idx="50" formatCode="General">
                  <c:v>0.2924083220303143</c:v>
                </c:pt>
                <c:pt idx="51" formatCode="General">
                  <c:v>0.29647874708854333</c:v>
                </c:pt>
                <c:pt idx="52" formatCode="General">
                  <c:v>0.30039261733684058</c:v>
                </c:pt>
                <c:pt idx="53" formatCode="General">
                  <c:v>0.30415879436822091</c:v>
                </c:pt>
                <c:pt idx="54" formatCode="General">
                  <c:v>0.30778548336140205</c:v>
                </c:pt>
                <c:pt idx="55" formatCode="General">
                  <c:v>0.31128029275483121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224320"/>
        <c:axId val="38237696"/>
      </c:scatterChart>
      <c:valAx>
        <c:axId val="157224320"/>
        <c:scaling>
          <c:orientation val="minMax"/>
          <c:max val="0.44000000000000006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β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5073002782079252"/>
              <c:y val="0.944980257779393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38237696"/>
        <c:crosses val="autoZero"/>
        <c:crossBetween val="midCat"/>
        <c:majorUnit val="0.2"/>
      </c:valAx>
      <c:valAx>
        <c:axId val="38237696"/>
        <c:scaling>
          <c:orientation val="minMax"/>
          <c:max val="1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α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9478326156520752E-2"/>
              <c:y val="1.5369931060368363E-2"/>
            </c:manualLayout>
          </c:layout>
          <c:overlay val="0"/>
        </c:title>
        <c:numFmt formatCode="0.0" sourceLinked="1"/>
        <c:majorTickMark val="in"/>
        <c:minorTickMark val="none"/>
        <c:tickLblPos val="low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57224320"/>
        <c:crosses val="autoZero"/>
        <c:crossBetween val="midCat"/>
        <c:majorUnit val="0.2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0759609897248"/>
          <c:y val="9.8407829774922323E-2"/>
          <c:w val="0.79868869404851517"/>
          <c:h val="0.7818847018138561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'PCT simulator risk lover'!$O$1</c:f>
              <c:strCache>
                <c:ptCount val="1"/>
                <c:pt idx="0">
                  <c:v>Valuation (above: $-bet valued more)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'PCT simulator risk lover'!$L$2:$L$57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'PCT simulator risk lover'!$O$2:$O$57</c:f>
              <c:numCache>
                <c:formatCode>0.0</c:formatCode>
                <c:ptCount val="56"/>
                <c:pt idx="0">
                  <c:v>-24.965642356064627</c:v>
                </c:pt>
                <c:pt idx="1">
                  <c:v>-4.5931284712129248</c:v>
                </c:pt>
                <c:pt idx="2">
                  <c:v>-2.0465642356064619</c:v>
                </c:pt>
                <c:pt idx="3">
                  <c:v>-1.1977094904043089</c:v>
                </c:pt>
                <c:pt idx="4">
                  <c:v>-0.77328211780323097</c:v>
                </c:pt>
                <c:pt idx="5">
                  <c:v>-0.51862569424258509</c:v>
                </c:pt>
                <c:pt idx="6">
                  <c:v>-0.34885474520215426</c:v>
                </c:pt>
                <c:pt idx="7">
                  <c:v>-0.22758978160184667</c:v>
                </c:pt>
                <c:pt idx="8">
                  <c:v>-0.13664105890161554</c:v>
                </c:pt>
                <c:pt idx="9">
                  <c:v>-6.5903163468102793E-2</c:v>
                </c:pt>
                <c:pt idx="10">
                  <c:v>-9.3128471212924786E-3</c:v>
                </c:pt>
                <c:pt idx="11">
                  <c:v>3.6988320798825046E-2</c:v>
                </c:pt>
                <c:pt idx="12">
                  <c:v>7.5572627398922829E-2</c:v>
                </c:pt>
                <c:pt idx="13">
                  <c:v>0.10822088682977501</c:v>
                </c:pt>
                <c:pt idx="14">
                  <c:v>0.13620510919907672</c:v>
                </c:pt>
                <c:pt idx="15">
                  <c:v>0.16045810191913837</c:v>
                </c:pt>
                <c:pt idx="16">
                  <c:v>0.18167947054919223</c:v>
                </c:pt>
                <c:pt idx="17">
                  <c:v>0.20040420757571031</c:v>
                </c:pt>
                <c:pt idx="18">
                  <c:v>0.21704841826594859</c:v>
                </c:pt>
                <c:pt idx="19">
                  <c:v>0.23194060677826706</c:v>
                </c:pt>
                <c:pt idx="20">
                  <c:v>0.24534357643935376</c:v>
                </c:pt>
                <c:pt idx="21">
                  <c:v>0.25747007279938455</c:v>
                </c:pt>
                <c:pt idx="22">
                  <c:v>0.26849416039941254</c:v>
                </c:pt>
                <c:pt idx="23">
                  <c:v>0.27855963168639458</c:v>
                </c:pt>
                <c:pt idx="24">
                  <c:v>0.28778631369946139</c:v>
                </c:pt>
                <c:pt idx="25">
                  <c:v>0.29627486115148299</c:v>
                </c:pt>
                <c:pt idx="26">
                  <c:v>0.30411044341488752</c:v>
                </c:pt>
                <c:pt idx="27">
                  <c:v>0.31136561217729908</c:v>
                </c:pt>
                <c:pt idx="28">
                  <c:v>0.31810255459953835</c:v>
                </c:pt>
                <c:pt idx="29">
                  <c:v>0.32437488030300254</c:v>
                </c:pt>
                <c:pt idx="30">
                  <c:v>0.33022905095956917</c:v>
                </c:pt>
                <c:pt idx="31">
                  <c:v>0.33570553318667989</c:v>
                </c:pt>
                <c:pt idx="32">
                  <c:v>0.3408397352745961</c:v>
                </c:pt>
                <c:pt idx="33">
                  <c:v>0.34566277359960834</c:v>
                </c:pt>
                <c:pt idx="34">
                  <c:v>0.35020210378785516</c:v>
                </c:pt>
                <c:pt idx="35">
                  <c:v>0.35448204367963065</c:v>
                </c:pt>
                <c:pt idx="36">
                  <c:v>0.35852420913297428</c:v>
                </c:pt>
                <c:pt idx="37">
                  <c:v>0.36234787915640743</c:v>
                </c:pt>
                <c:pt idx="38">
                  <c:v>0.3659703033891335</c:v>
                </c:pt>
                <c:pt idx="39">
                  <c:v>0.36940696227659159</c:v>
                </c:pt>
                <c:pt idx="40">
                  <c:v>0.37267178821967689</c:v>
                </c:pt>
                <c:pt idx="41">
                  <c:v>0.3757773543606604</c:v>
                </c:pt>
                <c:pt idx="42">
                  <c:v>0.3787350363996923</c:v>
                </c:pt>
                <c:pt idx="43">
                  <c:v>0.38155515183225752</c:v>
                </c:pt>
                <c:pt idx="44">
                  <c:v>0.38424708019970621</c:v>
                </c:pt>
                <c:pt idx="45">
                  <c:v>0.38681936730637945</c:v>
                </c:pt>
                <c:pt idx="46">
                  <c:v>0.38927981584319732</c:v>
                </c:pt>
                <c:pt idx="47">
                  <c:v>0.39163556444227821</c:v>
                </c:pt>
                <c:pt idx="48">
                  <c:v>0.39389315684973064</c:v>
                </c:pt>
                <c:pt idx="49">
                  <c:v>0.39605860262830772</c:v>
                </c:pt>
                <c:pt idx="50">
                  <c:v>0.39813743057574152</c:v>
                </c:pt>
                <c:pt idx="51">
                  <c:v>0.40013473585857012</c:v>
                </c:pt>
                <c:pt idx="52">
                  <c:v>0.40205522170744373</c:v>
                </c:pt>
                <c:pt idx="53">
                  <c:v>0.40390323639220893</c:v>
                </c:pt>
                <c:pt idx="54">
                  <c:v>0.40568280608864948</c:v>
                </c:pt>
                <c:pt idx="55">
                  <c:v>0.40739766415976503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'PCT simulator risk lover'!$N$1</c:f>
              <c:strCache>
                <c:ptCount val="1"/>
                <c:pt idx="0">
                  <c:v>Choice (above: P-bet chosen)</c:v>
                </c:pt>
              </c:strCache>
            </c:strRef>
          </c:tx>
          <c:spPr>
            <a:ln w="38100">
              <a:solidFill>
                <a:schemeClr val="tx1">
                  <a:alpha val="51000"/>
                </a:schemeClr>
              </a:solidFill>
            </a:ln>
          </c:spPr>
          <c:marker>
            <c:symbol val="none"/>
          </c:marker>
          <c:xVal>
            <c:numRef>
              <c:f>'PCT simulator risk lover'!$L$2:$L$57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'PCT simulator risk lover'!$N$2:$N$57</c:f>
              <c:numCache>
                <c:formatCode>0.0</c:formatCode>
                <c:ptCount val="56"/>
                <c:pt idx="0" formatCode="General">
                  <c:v>25.965642356064624</c:v>
                </c:pt>
                <c:pt idx="1">
                  <c:v>5.5931284712129248</c:v>
                </c:pt>
                <c:pt idx="2">
                  <c:v>3.0465642356064633</c:v>
                </c:pt>
                <c:pt idx="3">
                  <c:v>2.1977094904043084</c:v>
                </c:pt>
                <c:pt idx="4">
                  <c:v>1.7732821178032308</c:v>
                </c:pt>
                <c:pt idx="5">
                  <c:v>1.5186256942425849</c:v>
                </c:pt>
                <c:pt idx="6" formatCode="General">
                  <c:v>1.3488547452021544</c:v>
                </c:pt>
                <c:pt idx="7" formatCode="General">
                  <c:v>1.2275897816018468</c:v>
                </c:pt>
                <c:pt idx="8" formatCode="General">
                  <c:v>1.1366410589016154</c:v>
                </c:pt>
                <c:pt idx="9" formatCode="General">
                  <c:v>1.0659031634681031</c:v>
                </c:pt>
                <c:pt idx="10" formatCode="General">
                  <c:v>1.0093128471212927</c:v>
                </c:pt>
                <c:pt idx="11" formatCode="General">
                  <c:v>0.96301167920117503</c:v>
                </c:pt>
                <c:pt idx="12" formatCode="General">
                  <c:v>0.92442737260107721</c:v>
                </c:pt>
                <c:pt idx="13" formatCode="General">
                  <c:v>0.89177911317022496</c:v>
                </c:pt>
                <c:pt idx="14" formatCode="General">
                  <c:v>0.86379489080092298</c:v>
                </c:pt>
                <c:pt idx="15" formatCode="General">
                  <c:v>0.83954189808086166</c:v>
                </c:pt>
                <c:pt idx="16" formatCode="General">
                  <c:v>0.8183205294508078</c:v>
                </c:pt>
                <c:pt idx="17" formatCode="General">
                  <c:v>0.79959579242428935</c:v>
                </c:pt>
                <c:pt idx="18" formatCode="General">
                  <c:v>0.78295158173405144</c:v>
                </c:pt>
                <c:pt idx="19" formatCode="General">
                  <c:v>0.76805939322173289</c:v>
                </c:pt>
                <c:pt idx="20" formatCode="General">
                  <c:v>0.75465642356064611</c:v>
                </c:pt>
                <c:pt idx="21" formatCode="General">
                  <c:v>0.74252992720061561</c:v>
                </c:pt>
                <c:pt idx="22" formatCode="General">
                  <c:v>0.73150583960058746</c:v>
                </c:pt>
                <c:pt idx="23" formatCode="General">
                  <c:v>0.72144036831360558</c:v>
                </c:pt>
                <c:pt idx="24" formatCode="General">
                  <c:v>0.71221368630053872</c:v>
                </c:pt>
                <c:pt idx="25" formatCode="General">
                  <c:v>0.70372513884851706</c:v>
                </c:pt>
                <c:pt idx="26" formatCode="General">
                  <c:v>0.69588955658511253</c:v>
                </c:pt>
                <c:pt idx="27" formatCode="General">
                  <c:v>0.68863438782270092</c:v>
                </c:pt>
                <c:pt idx="28" formatCode="General">
                  <c:v>0.6818974454004616</c:v>
                </c:pt>
                <c:pt idx="29" formatCode="General">
                  <c:v>0.67562511969699757</c:v>
                </c:pt>
                <c:pt idx="30" formatCode="General">
                  <c:v>0.66977094904043089</c:v>
                </c:pt>
                <c:pt idx="31" formatCode="General">
                  <c:v>0.66429446681331994</c:v>
                </c:pt>
                <c:pt idx="32" formatCode="General">
                  <c:v>0.6591602647254039</c:v>
                </c:pt>
                <c:pt idx="33" formatCode="General">
                  <c:v>0.65433722640039171</c:v>
                </c:pt>
                <c:pt idx="34" formatCode="General">
                  <c:v>0.64979789621214468</c:v>
                </c:pt>
                <c:pt idx="35" formatCode="General">
                  <c:v>0.64551795632036924</c:v>
                </c:pt>
                <c:pt idx="36" formatCode="General">
                  <c:v>0.64147579086702577</c:v>
                </c:pt>
                <c:pt idx="37" formatCode="General">
                  <c:v>0.63765212084359257</c:v>
                </c:pt>
                <c:pt idx="38" formatCode="General">
                  <c:v>0.63402969661086639</c:v>
                </c:pt>
                <c:pt idx="39" formatCode="General">
                  <c:v>0.63059303772340836</c:v>
                </c:pt>
                <c:pt idx="40" formatCode="General">
                  <c:v>0.62732821178032316</c:v>
                </c:pt>
                <c:pt idx="41" formatCode="General">
                  <c:v>0.62422264563933971</c:v>
                </c:pt>
                <c:pt idx="42" formatCode="General">
                  <c:v>0.62126496360030792</c:v>
                </c:pt>
                <c:pt idx="43" formatCode="General">
                  <c:v>0.61844484816774248</c:v>
                </c:pt>
                <c:pt idx="44" formatCode="General">
                  <c:v>0.61575291980029379</c:v>
                </c:pt>
                <c:pt idx="45" formatCode="General">
                  <c:v>0.61318063269362066</c:v>
                </c:pt>
                <c:pt idx="46" formatCode="General">
                  <c:v>0.61072018415680274</c:v>
                </c:pt>
                <c:pt idx="47" formatCode="General">
                  <c:v>0.60836443555772179</c:v>
                </c:pt>
                <c:pt idx="48" formatCode="General">
                  <c:v>0.60610684315026919</c:v>
                </c:pt>
                <c:pt idx="49" formatCode="General">
                  <c:v>0.60394139737169239</c:v>
                </c:pt>
                <c:pt idx="50" formatCode="General">
                  <c:v>0.60186256942425842</c:v>
                </c:pt>
                <c:pt idx="51" formatCode="General">
                  <c:v>0.59986526414142982</c:v>
                </c:pt>
                <c:pt idx="52" formatCode="General">
                  <c:v>0.59794477829255621</c:v>
                </c:pt>
                <c:pt idx="53" formatCode="General">
                  <c:v>0.59609676360779096</c:v>
                </c:pt>
                <c:pt idx="54" formatCode="General">
                  <c:v>0.59431719391135029</c:v>
                </c:pt>
                <c:pt idx="55" formatCode="General">
                  <c:v>0.59260233584023492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377280"/>
        <c:axId val="157379200"/>
      </c:scatterChart>
      <c:valAx>
        <c:axId val="157377280"/>
        <c:scaling>
          <c:orientation val="minMax"/>
          <c:max val="0.44000000000000006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β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5073002782079252"/>
              <c:y val="0.944980257779393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57379200"/>
        <c:crosses val="autoZero"/>
        <c:crossBetween val="midCat"/>
        <c:majorUnit val="0.2"/>
      </c:valAx>
      <c:valAx>
        <c:axId val="157379200"/>
        <c:scaling>
          <c:orientation val="minMax"/>
          <c:max val="1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α</a:t>
                </a:r>
                <a:endParaRPr lang="en-GB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9478326156520752E-2"/>
              <c:y val="1.5369931060368363E-2"/>
            </c:manualLayout>
          </c:layout>
          <c:overlay val="0"/>
        </c:title>
        <c:numFmt formatCode="0.0" sourceLinked="1"/>
        <c:majorTickMark val="in"/>
        <c:minorTickMark val="none"/>
        <c:tickLblPos val="low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57377280"/>
        <c:crosses val="autoZero"/>
        <c:crossBetween val="midCat"/>
        <c:majorUnit val="0.2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0759609897248"/>
          <c:y val="9.8407829774922323E-2"/>
          <c:w val="0.79868869404851517"/>
          <c:h val="0.7818847018138561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'PCT simulator risk lover'!$O$1</c:f>
              <c:strCache>
                <c:ptCount val="1"/>
                <c:pt idx="0">
                  <c:v>Valuation (above: $-bet valued more)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'PCT simulator risk lover'!$L$2:$L$57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'PCT simulator risk lover'!$O$2:$O$57</c:f>
              <c:numCache>
                <c:formatCode>0.0</c:formatCode>
                <c:ptCount val="56"/>
                <c:pt idx="0">
                  <c:v>-24.965642356064627</c:v>
                </c:pt>
                <c:pt idx="1">
                  <c:v>-4.5931284712129248</c:v>
                </c:pt>
                <c:pt idx="2">
                  <c:v>-2.0465642356064619</c:v>
                </c:pt>
                <c:pt idx="3">
                  <c:v>-1.1977094904043089</c:v>
                </c:pt>
                <c:pt idx="4">
                  <c:v>-0.77328211780323097</c:v>
                </c:pt>
                <c:pt idx="5">
                  <c:v>-0.51862569424258509</c:v>
                </c:pt>
                <c:pt idx="6">
                  <c:v>-0.34885474520215426</c:v>
                </c:pt>
                <c:pt idx="7">
                  <c:v>-0.22758978160184667</c:v>
                </c:pt>
                <c:pt idx="8">
                  <c:v>-0.13664105890161554</c:v>
                </c:pt>
                <c:pt idx="9">
                  <c:v>-6.5903163468102793E-2</c:v>
                </c:pt>
                <c:pt idx="10">
                  <c:v>-9.3128471212924786E-3</c:v>
                </c:pt>
                <c:pt idx="11">
                  <c:v>3.6988320798825046E-2</c:v>
                </c:pt>
                <c:pt idx="12">
                  <c:v>7.5572627398922829E-2</c:v>
                </c:pt>
                <c:pt idx="13">
                  <c:v>0.10822088682977501</c:v>
                </c:pt>
                <c:pt idx="14">
                  <c:v>0.13620510919907672</c:v>
                </c:pt>
                <c:pt idx="15">
                  <c:v>0.16045810191913837</c:v>
                </c:pt>
                <c:pt idx="16">
                  <c:v>0.18167947054919223</c:v>
                </c:pt>
                <c:pt idx="17">
                  <c:v>0.20040420757571031</c:v>
                </c:pt>
                <c:pt idx="18">
                  <c:v>0.21704841826594859</c:v>
                </c:pt>
                <c:pt idx="19">
                  <c:v>0.23194060677826706</c:v>
                </c:pt>
                <c:pt idx="20">
                  <c:v>0.24534357643935376</c:v>
                </c:pt>
                <c:pt idx="21">
                  <c:v>0.25747007279938455</c:v>
                </c:pt>
                <c:pt idx="22">
                  <c:v>0.26849416039941254</c:v>
                </c:pt>
                <c:pt idx="23">
                  <c:v>0.27855963168639458</c:v>
                </c:pt>
                <c:pt idx="24">
                  <c:v>0.28778631369946139</c:v>
                </c:pt>
                <c:pt idx="25">
                  <c:v>0.29627486115148299</c:v>
                </c:pt>
                <c:pt idx="26">
                  <c:v>0.30411044341488752</c:v>
                </c:pt>
                <c:pt idx="27">
                  <c:v>0.31136561217729908</c:v>
                </c:pt>
                <c:pt idx="28">
                  <c:v>0.31810255459953835</c:v>
                </c:pt>
                <c:pt idx="29">
                  <c:v>0.32437488030300254</c:v>
                </c:pt>
                <c:pt idx="30">
                  <c:v>0.33022905095956917</c:v>
                </c:pt>
                <c:pt idx="31">
                  <c:v>0.33570553318667989</c:v>
                </c:pt>
                <c:pt idx="32">
                  <c:v>0.3408397352745961</c:v>
                </c:pt>
                <c:pt idx="33">
                  <c:v>0.34566277359960834</c:v>
                </c:pt>
                <c:pt idx="34">
                  <c:v>0.35020210378785516</c:v>
                </c:pt>
                <c:pt idx="35">
                  <c:v>0.35448204367963065</c:v>
                </c:pt>
                <c:pt idx="36">
                  <c:v>0.35852420913297428</c:v>
                </c:pt>
                <c:pt idx="37">
                  <c:v>0.36234787915640743</c:v>
                </c:pt>
                <c:pt idx="38">
                  <c:v>0.3659703033891335</c:v>
                </c:pt>
                <c:pt idx="39">
                  <c:v>0.36940696227659159</c:v>
                </c:pt>
                <c:pt idx="40">
                  <c:v>0.37267178821967689</c:v>
                </c:pt>
                <c:pt idx="41">
                  <c:v>0.3757773543606604</c:v>
                </c:pt>
                <c:pt idx="42">
                  <c:v>0.3787350363996923</c:v>
                </c:pt>
                <c:pt idx="43">
                  <c:v>0.38155515183225752</c:v>
                </c:pt>
                <c:pt idx="44">
                  <c:v>0.38424708019970621</c:v>
                </c:pt>
                <c:pt idx="45">
                  <c:v>0.38681936730637945</c:v>
                </c:pt>
                <c:pt idx="46">
                  <c:v>0.38927981584319732</c:v>
                </c:pt>
                <c:pt idx="47">
                  <c:v>0.39163556444227821</c:v>
                </c:pt>
                <c:pt idx="48">
                  <c:v>0.39389315684973064</c:v>
                </c:pt>
                <c:pt idx="49">
                  <c:v>0.39605860262830772</c:v>
                </c:pt>
                <c:pt idx="50">
                  <c:v>0.39813743057574152</c:v>
                </c:pt>
                <c:pt idx="51">
                  <c:v>0.40013473585857012</c:v>
                </c:pt>
                <c:pt idx="52">
                  <c:v>0.40205522170744373</c:v>
                </c:pt>
                <c:pt idx="53">
                  <c:v>0.40390323639220893</c:v>
                </c:pt>
                <c:pt idx="54">
                  <c:v>0.40568280608864948</c:v>
                </c:pt>
                <c:pt idx="55">
                  <c:v>0.40739766415976503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'PCT simulator risk lover'!$N$1</c:f>
              <c:strCache>
                <c:ptCount val="1"/>
                <c:pt idx="0">
                  <c:v>Choice (above: P-bet chosen)</c:v>
                </c:pt>
              </c:strCache>
            </c:strRef>
          </c:tx>
          <c:spPr>
            <a:ln w="38100">
              <a:solidFill>
                <a:schemeClr val="tx1">
                  <a:alpha val="51000"/>
                </a:schemeClr>
              </a:solidFill>
            </a:ln>
          </c:spPr>
          <c:marker>
            <c:symbol val="none"/>
          </c:marker>
          <c:xVal>
            <c:numRef>
              <c:f>'PCT simulator risk lover'!$L$2:$L$57</c:f>
              <c:numCache>
                <c:formatCode>General</c:formatCode>
                <c:ptCount val="56"/>
                <c:pt idx="0">
                  <c:v>1.5999999999999996E-3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2.3999999999999994E-2</c:v>
                </c:pt>
                <c:pt idx="4">
                  <c:v>3.2000000000000001E-2</c:v>
                </c:pt>
                <c:pt idx="5">
                  <c:v>3.9999999999999994E-2</c:v>
                </c:pt>
                <c:pt idx="6">
                  <c:v>4.7999999999999987E-2</c:v>
                </c:pt>
                <c:pt idx="7">
                  <c:v>5.599999999999998E-2</c:v>
                </c:pt>
                <c:pt idx="8">
                  <c:v>6.4000000000000001E-2</c:v>
                </c:pt>
                <c:pt idx="9">
                  <c:v>7.1999999999999995E-2</c:v>
                </c:pt>
                <c:pt idx="10">
                  <c:v>7.9999999999999988E-2</c:v>
                </c:pt>
                <c:pt idx="11">
                  <c:v>8.7999999999999995E-2</c:v>
                </c:pt>
                <c:pt idx="12">
                  <c:v>9.5999999999999974E-2</c:v>
                </c:pt>
                <c:pt idx="13">
                  <c:v>0.10399999999999998</c:v>
                </c:pt>
                <c:pt idx="14">
                  <c:v>0.11199999999999996</c:v>
                </c:pt>
                <c:pt idx="15" formatCode="0.0000">
                  <c:v>0.12</c:v>
                </c:pt>
                <c:pt idx="16">
                  <c:v>0.128</c:v>
                </c:pt>
                <c:pt idx="17">
                  <c:v>0.13599999999999998</c:v>
                </c:pt>
                <c:pt idx="18">
                  <c:v>0.14399999999999999</c:v>
                </c:pt>
                <c:pt idx="19">
                  <c:v>0.15199999999999997</c:v>
                </c:pt>
                <c:pt idx="20">
                  <c:v>0.15999999999999998</c:v>
                </c:pt>
                <c:pt idx="21">
                  <c:v>0.16799999999999998</c:v>
                </c:pt>
                <c:pt idx="22">
                  <c:v>0.17599999999999999</c:v>
                </c:pt>
                <c:pt idx="23">
                  <c:v>0.18399999999999994</c:v>
                </c:pt>
                <c:pt idx="24">
                  <c:v>0.19199999999999995</c:v>
                </c:pt>
                <c:pt idx="25">
                  <c:v>0.19999999999999996</c:v>
                </c:pt>
                <c:pt idx="26">
                  <c:v>0.20799999999999996</c:v>
                </c:pt>
                <c:pt idx="27">
                  <c:v>0.21599999999999997</c:v>
                </c:pt>
                <c:pt idx="28">
                  <c:v>0.22399999999999992</c:v>
                </c:pt>
                <c:pt idx="29">
                  <c:v>0.23199999999999993</c:v>
                </c:pt>
                <c:pt idx="30">
                  <c:v>0.24</c:v>
                </c:pt>
                <c:pt idx="31">
                  <c:v>0.248</c:v>
                </c:pt>
                <c:pt idx="32">
                  <c:v>0.25600000000000001</c:v>
                </c:pt>
                <c:pt idx="33">
                  <c:v>0.26399999999999996</c:v>
                </c:pt>
                <c:pt idx="34">
                  <c:v>0.27199999999999996</c:v>
                </c:pt>
                <c:pt idx="35">
                  <c:v>0.27999999999999997</c:v>
                </c:pt>
                <c:pt idx="36">
                  <c:v>0.28799999999999998</c:v>
                </c:pt>
                <c:pt idx="37">
                  <c:v>0.29599999999999999</c:v>
                </c:pt>
                <c:pt idx="38">
                  <c:v>0.30399999999999994</c:v>
                </c:pt>
                <c:pt idx="39">
                  <c:v>0.31199999999999994</c:v>
                </c:pt>
                <c:pt idx="40">
                  <c:v>0.31999999999999995</c:v>
                </c:pt>
                <c:pt idx="41">
                  <c:v>0.3279999999999999</c:v>
                </c:pt>
                <c:pt idx="42">
                  <c:v>0.33599999999999997</c:v>
                </c:pt>
                <c:pt idx="43">
                  <c:v>0.34399999999999992</c:v>
                </c:pt>
                <c:pt idx="44">
                  <c:v>0.35199999999999998</c:v>
                </c:pt>
                <c:pt idx="45">
                  <c:v>0.35999999999999993</c:v>
                </c:pt>
                <c:pt idx="46">
                  <c:v>0.36799999999999988</c:v>
                </c:pt>
                <c:pt idx="47">
                  <c:v>0.37599999999999995</c:v>
                </c:pt>
                <c:pt idx="48">
                  <c:v>0.3839999999999999</c:v>
                </c:pt>
                <c:pt idx="49">
                  <c:v>0.39199999999999996</c:v>
                </c:pt>
                <c:pt idx="50">
                  <c:v>0.39999999999999991</c:v>
                </c:pt>
                <c:pt idx="51">
                  <c:v>0.40799999999999992</c:v>
                </c:pt>
                <c:pt idx="52">
                  <c:v>0.41599999999999993</c:v>
                </c:pt>
                <c:pt idx="53">
                  <c:v>0.42399999999999993</c:v>
                </c:pt>
                <c:pt idx="54">
                  <c:v>0.43199999999999994</c:v>
                </c:pt>
                <c:pt idx="55">
                  <c:v>0.43999999999999995</c:v>
                </c:pt>
              </c:numCache>
            </c:numRef>
          </c:xVal>
          <c:yVal>
            <c:numRef>
              <c:f>'PCT simulator risk lover'!$N$2:$N$57</c:f>
              <c:numCache>
                <c:formatCode>0.0</c:formatCode>
                <c:ptCount val="56"/>
                <c:pt idx="0" formatCode="General">
                  <c:v>25.965642356064624</c:v>
                </c:pt>
                <c:pt idx="1">
                  <c:v>5.5931284712129248</c:v>
                </c:pt>
                <c:pt idx="2">
                  <c:v>3.0465642356064633</c:v>
                </c:pt>
                <c:pt idx="3">
                  <c:v>2.1977094904043084</c:v>
                </c:pt>
                <c:pt idx="4">
                  <c:v>1.7732821178032308</c:v>
                </c:pt>
                <c:pt idx="5">
                  <c:v>1.5186256942425849</c:v>
                </c:pt>
                <c:pt idx="6" formatCode="General">
                  <c:v>1.3488547452021544</c:v>
                </c:pt>
                <c:pt idx="7" formatCode="General">
                  <c:v>1.2275897816018468</c:v>
                </c:pt>
                <c:pt idx="8" formatCode="General">
                  <c:v>1.1366410589016154</c:v>
                </c:pt>
                <c:pt idx="9" formatCode="General">
                  <c:v>1.0659031634681031</c:v>
                </c:pt>
                <c:pt idx="10" formatCode="General">
                  <c:v>1.0093128471212927</c:v>
                </c:pt>
                <c:pt idx="11" formatCode="General">
                  <c:v>0.96301167920117503</c:v>
                </c:pt>
                <c:pt idx="12" formatCode="General">
                  <c:v>0.92442737260107721</c:v>
                </c:pt>
                <c:pt idx="13" formatCode="General">
                  <c:v>0.89177911317022496</c:v>
                </c:pt>
                <c:pt idx="14" formatCode="General">
                  <c:v>0.86379489080092298</c:v>
                </c:pt>
                <c:pt idx="15" formatCode="General">
                  <c:v>0.83954189808086166</c:v>
                </c:pt>
                <c:pt idx="16" formatCode="General">
                  <c:v>0.8183205294508078</c:v>
                </c:pt>
                <c:pt idx="17" formatCode="General">
                  <c:v>0.79959579242428935</c:v>
                </c:pt>
                <c:pt idx="18" formatCode="General">
                  <c:v>0.78295158173405144</c:v>
                </c:pt>
                <c:pt idx="19" formatCode="General">
                  <c:v>0.76805939322173289</c:v>
                </c:pt>
                <c:pt idx="20" formatCode="General">
                  <c:v>0.75465642356064611</c:v>
                </c:pt>
                <c:pt idx="21" formatCode="General">
                  <c:v>0.74252992720061561</c:v>
                </c:pt>
                <c:pt idx="22" formatCode="General">
                  <c:v>0.73150583960058746</c:v>
                </c:pt>
                <c:pt idx="23" formatCode="General">
                  <c:v>0.72144036831360558</c:v>
                </c:pt>
                <c:pt idx="24" formatCode="General">
                  <c:v>0.71221368630053872</c:v>
                </c:pt>
                <c:pt idx="25" formatCode="General">
                  <c:v>0.70372513884851706</c:v>
                </c:pt>
                <c:pt idx="26" formatCode="General">
                  <c:v>0.69588955658511253</c:v>
                </c:pt>
                <c:pt idx="27" formatCode="General">
                  <c:v>0.68863438782270092</c:v>
                </c:pt>
                <c:pt idx="28" formatCode="General">
                  <c:v>0.6818974454004616</c:v>
                </c:pt>
                <c:pt idx="29" formatCode="General">
                  <c:v>0.67562511969699757</c:v>
                </c:pt>
                <c:pt idx="30" formatCode="General">
                  <c:v>0.66977094904043089</c:v>
                </c:pt>
                <c:pt idx="31" formatCode="General">
                  <c:v>0.66429446681331994</c:v>
                </c:pt>
                <c:pt idx="32" formatCode="General">
                  <c:v>0.6591602647254039</c:v>
                </c:pt>
                <c:pt idx="33" formatCode="General">
                  <c:v>0.65433722640039171</c:v>
                </c:pt>
                <c:pt idx="34" formatCode="General">
                  <c:v>0.64979789621214468</c:v>
                </c:pt>
                <c:pt idx="35" formatCode="General">
                  <c:v>0.64551795632036924</c:v>
                </c:pt>
                <c:pt idx="36" formatCode="General">
                  <c:v>0.64147579086702577</c:v>
                </c:pt>
                <c:pt idx="37" formatCode="General">
                  <c:v>0.63765212084359257</c:v>
                </c:pt>
                <c:pt idx="38" formatCode="General">
                  <c:v>0.63402969661086639</c:v>
                </c:pt>
                <c:pt idx="39" formatCode="General">
                  <c:v>0.63059303772340836</c:v>
                </c:pt>
                <c:pt idx="40" formatCode="General">
                  <c:v>0.62732821178032316</c:v>
                </c:pt>
                <c:pt idx="41" formatCode="General">
                  <c:v>0.62422264563933971</c:v>
                </c:pt>
                <c:pt idx="42" formatCode="General">
                  <c:v>0.62126496360030792</c:v>
                </c:pt>
                <c:pt idx="43" formatCode="General">
                  <c:v>0.61844484816774248</c:v>
                </c:pt>
                <c:pt idx="44" formatCode="General">
                  <c:v>0.61575291980029379</c:v>
                </c:pt>
                <c:pt idx="45" formatCode="General">
                  <c:v>0.61318063269362066</c:v>
                </c:pt>
                <c:pt idx="46" formatCode="General">
                  <c:v>0.61072018415680274</c:v>
                </c:pt>
                <c:pt idx="47" formatCode="General">
                  <c:v>0.60836443555772179</c:v>
                </c:pt>
                <c:pt idx="48" formatCode="General">
                  <c:v>0.60610684315026919</c:v>
                </c:pt>
                <c:pt idx="49" formatCode="General">
                  <c:v>0.60394139737169239</c:v>
                </c:pt>
                <c:pt idx="50" formatCode="General">
                  <c:v>0.60186256942425842</c:v>
                </c:pt>
                <c:pt idx="51" formatCode="General">
                  <c:v>0.59986526414142982</c:v>
                </c:pt>
                <c:pt idx="52" formatCode="General">
                  <c:v>0.59794477829255621</c:v>
                </c:pt>
                <c:pt idx="53" formatCode="General">
                  <c:v>0.59609676360779096</c:v>
                </c:pt>
                <c:pt idx="54" formatCode="General">
                  <c:v>0.59431719391135029</c:v>
                </c:pt>
                <c:pt idx="55" formatCode="General">
                  <c:v>0.59260233584023492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435392"/>
        <c:axId val="157436928"/>
      </c:scatterChart>
      <c:valAx>
        <c:axId val="157435392"/>
        <c:scaling>
          <c:orientation val="minMax"/>
          <c:max val="0.44000000000000006"/>
          <c:min val="1.0000000000000002E-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>
            <a:solidFill>
              <a:schemeClr val="bg1"/>
            </a:solidFill>
          </a:ln>
        </c:spPr>
        <c:txPr>
          <a:bodyPr/>
          <a:lstStyle/>
          <a:p>
            <a:pPr>
              <a:defRPr sz="800">
                <a:solidFill>
                  <a:schemeClr val="bg1"/>
                </a:solidFill>
              </a:defRPr>
            </a:pPr>
            <a:endParaRPr lang="en-US"/>
          </a:p>
        </c:txPr>
        <c:crossAx val="157436928"/>
        <c:crosses val="autoZero"/>
        <c:crossBetween val="midCat"/>
        <c:majorUnit val="0.2"/>
      </c:valAx>
      <c:valAx>
        <c:axId val="157436928"/>
        <c:scaling>
          <c:orientation val="minMax"/>
          <c:max val="1"/>
          <c:min val="0"/>
        </c:scaling>
        <c:delete val="0"/>
        <c:axPos val="l"/>
        <c:numFmt formatCode="0.0" sourceLinked="1"/>
        <c:majorTickMark val="in"/>
        <c:minorTickMark val="none"/>
        <c:tickLblPos val="low"/>
        <c:spPr>
          <a:solidFill>
            <a:schemeClr val="bg1"/>
          </a:solidFill>
          <a:ln>
            <a:solidFill>
              <a:schemeClr val="bg1"/>
            </a:solidFill>
          </a:ln>
        </c:spPr>
        <c:txPr>
          <a:bodyPr/>
          <a:lstStyle/>
          <a:p>
            <a:pPr>
              <a:defRPr sz="800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57435392"/>
        <c:crosses val="autoZero"/>
        <c:crossBetween val="midCat"/>
        <c:majorUnit val="0.25"/>
      </c:valAx>
    </c:plotArea>
    <c:legend>
      <c:legendPos val="t"/>
      <c:layout>
        <c:manualLayout>
          <c:xMode val="edge"/>
          <c:yMode val="edge"/>
          <c:x val="0.12950902784302673"/>
          <c:y val="0.32876677536012444"/>
          <c:w val="0.81258040311369772"/>
          <c:h val="0.22771450683652492"/>
        </c:manualLayout>
      </c:layout>
      <c:overlay val="0"/>
      <c:txPr>
        <a:bodyPr/>
        <a:lstStyle/>
        <a:p>
          <a:pPr>
            <a:defRPr sz="8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142875</xdr:rowOff>
    </xdr:from>
    <xdr:to>
      <xdr:col>13</xdr:col>
      <xdr:colOff>219075</xdr:colOff>
      <xdr:row>26</xdr:row>
      <xdr:rowOff>76200</xdr:rowOff>
    </xdr:to>
    <xdr:sp macro="" textlink="">
      <xdr:nvSpPr>
        <xdr:cNvPr id="2" name="TextBox 1"/>
        <xdr:cNvSpPr txBox="1"/>
      </xdr:nvSpPr>
      <xdr:spPr>
        <a:xfrm>
          <a:off x="228600" y="142875"/>
          <a:ext cx="7915275" cy="488632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-There</a:t>
          </a:r>
          <a:r>
            <a:rPr lang="en-GB" sz="1100" baseline="0"/>
            <a:t> are 4 graphs, the rightmost one is the most important one, it shows the alpha and beta combinations which allow for PR.</a:t>
          </a:r>
        </a:p>
        <a:p>
          <a:r>
            <a:rPr lang="en-GB" sz="1100" baseline="0"/>
            <a:t>-only the yellow backgrouded cells can be changed.</a:t>
          </a:r>
        </a:p>
        <a:p>
          <a:r>
            <a:rPr lang="en-GB" sz="1100" baseline="0"/>
            <a:t>-When you change r you change the lottery combinations.</a:t>
          </a:r>
        </a:p>
        <a:p>
          <a:r>
            <a:rPr lang="en-GB" sz="1100" baseline="0"/>
            <a:t>-When you change a you change the concavity of utility function.</a:t>
          </a:r>
        </a:p>
        <a:p>
          <a:r>
            <a:rPr lang="en-GB" sz="1100" baseline="0"/>
            <a:t>-Above the Choice line individual choses P-bet over $-bet.</a:t>
          </a:r>
        </a:p>
        <a:p>
          <a:r>
            <a:rPr lang="en-GB" sz="1100" baseline="0"/>
            <a:t>-Above the Valuation line individual values $-bet more than P-bet.</a:t>
          </a:r>
        </a:p>
        <a:p>
          <a:r>
            <a:rPr lang="en-GB" sz="1100" baseline="0"/>
            <a:t>-Therefore you can see where Standard, nonstandard PR occurs, plus when individual behaviour is consistent with EUT.</a:t>
          </a:r>
        </a:p>
        <a:p>
          <a:endParaRPr lang="en-GB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785654</xdr:colOff>
      <xdr:row>5</xdr:row>
      <xdr:rowOff>4141</xdr:rowOff>
    </xdr:from>
    <xdr:to>
      <xdr:col>4</xdr:col>
      <xdr:colOff>104658</xdr:colOff>
      <xdr:row>15</xdr:row>
      <xdr:rowOff>170679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423332</xdr:colOff>
      <xdr:row>4</xdr:row>
      <xdr:rowOff>169333</xdr:rowOff>
    </xdr:from>
    <xdr:to>
      <xdr:col>7</xdr:col>
      <xdr:colOff>304800</xdr:colOff>
      <xdr:row>6</xdr:row>
      <xdr:rowOff>6350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0.22682</cdr:x>
      <cdr:y>0.02039</cdr:y>
    </cdr:from>
    <cdr:to>
      <cdr:x>0.96626</cdr:x>
      <cdr:y>0.34553</cdr:y>
    </cdr:to>
    <cdr:grpSp>
      <cdr:nvGrpSpPr>
        <cdr:cNvPr id="8" name="Group 7"/>
        <cdr:cNvGrpSpPr/>
      </cdr:nvGrpSpPr>
      <cdr:grpSpPr>
        <a:xfrm xmlns:a="http://schemas.openxmlformats.org/drawingml/2006/main" rot="10800000">
          <a:off x="437503" y="40879"/>
          <a:ext cx="1426271" cy="651861"/>
          <a:chOff x="-801695" y="1488875"/>
          <a:chExt cx="5511163" cy="1754990"/>
        </a:xfrm>
      </cdr:grpSpPr>
      <cdr:sp macro="" textlink="">
        <cdr:nvSpPr>
          <cdr:cNvPr id="4" name="TextBox 1"/>
          <cdr:cNvSpPr txBox="1"/>
        </cdr:nvSpPr>
        <cdr:spPr>
          <a:xfrm xmlns:a="http://schemas.openxmlformats.org/drawingml/2006/main" rot="10800000">
            <a:off x="-801695" y="1531761"/>
            <a:ext cx="5511163" cy="171210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                           </a:t>
            </a:r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   </a:t>
            </a:r>
          </a:p>
          <a:p xmlns:a="http://schemas.openxmlformats.org/drawingml/2006/main">
            <a:endParaRPr lang="sv-SE" sz="800" baseline="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 xmlns:a="http://schemas.openxmlformats.org/drawingml/2006/main">
            <a:endParaRPr lang="sv-SE" sz="800" baseline="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 xmlns:a="http://schemas.openxmlformats.org/drawingml/2006/main"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</a:t>
            </a:r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Standard PR</a:t>
            </a:r>
          </a:p>
        </cdr:txBody>
      </cdr:sp>
      <cdr:sp macro="" textlink="">
        <cdr:nvSpPr>
          <cdr:cNvPr id="6" name="Up Arrow 5"/>
          <cdr:cNvSpPr/>
        </cdr:nvSpPr>
        <cdr:spPr>
          <a:xfrm xmlns:a="http://schemas.openxmlformats.org/drawingml/2006/main" rot="10800000">
            <a:off x="1788570" y="1488875"/>
            <a:ext cx="164173" cy="364025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relSizeAnchor>
  <cdr:absSizeAnchor xmlns:cdr="http://schemas.openxmlformats.org/drawingml/2006/chartDrawing">
    <cdr:from>
      <cdr:x>0.2409</cdr:x>
      <cdr:y>0.59313</cdr:y>
    </cdr:from>
    <cdr:ext cx="1496831" cy="718677"/>
    <cdr:grpSp>
      <cdr:nvGrpSpPr>
        <cdr:cNvPr id="12" name="Group 11"/>
        <cdr:cNvGrpSpPr/>
      </cdr:nvGrpSpPr>
      <cdr:grpSpPr>
        <a:xfrm xmlns:a="http://schemas.openxmlformats.org/drawingml/2006/main" rot="10800000">
          <a:off x="464661" y="1189144"/>
          <a:ext cx="1464193" cy="718677"/>
          <a:chOff x="-4940506" y="-1242657"/>
          <a:chExt cx="8386560" cy="2262216"/>
        </a:xfrm>
      </cdr:grpSpPr>
      <cdr:sp macro="" textlink="">
        <cdr:nvSpPr>
          <cdr:cNvPr id="13" name="TextBox 1"/>
          <cdr:cNvSpPr txBox="1"/>
        </cdr:nvSpPr>
        <cdr:spPr>
          <a:xfrm xmlns:a="http://schemas.openxmlformats.org/drawingml/2006/main" rot="10800000">
            <a:off x="-4940506" y="-1242657"/>
            <a:ext cx="8386560" cy="226221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12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</a:t>
            </a:r>
          </a:p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non-Standard PR</a:t>
            </a:r>
          </a:p>
        </cdr:txBody>
      </cdr:sp>
      <cdr:sp macro="" textlink="">
        <cdr:nvSpPr>
          <cdr:cNvPr id="14" name="Up Arrow 13"/>
          <cdr:cNvSpPr/>
        </cdr:nvSpPr>
        <cdr:spPr>
          <a:xfrm xmlns:a="http://schemas.openxmlformats.org/drawingml/2006/main">
            <a:off x="-918859" y="305193"/>
            <a:ext cx="252226" cy="435357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absSizeAnchor>
  <cdr:relSizeAnchor xmlns:cdr="http://schemas.openxmlformats.org/drawingml/2006/chartDrawing">
    <cdr:from>
      <cdr:x>0.17339</cdr:x>
      <cdr:y>0.37017</cdr:y>
    </cdr:from>
    <cdr:to>
      <cdr:x>0.61288</cdr:x>
      <cdr:y>0.6242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4322" y="757859"/>
          <a:ext cx="898072" cy="520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0.1586</cdr:x>
      <cdr:y>0.37607</cdr:y>
    </cdr:from>
    <cdr:to>
      <cdr:x>0.56553</cdr:x>
      <cdr:y>0.60205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24084" y="769955"/>
          <a:ext cx="831548" cy="4626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800">
              <a:latin typeface="Times New Roman" panose="02020603050405020304" pitchFamily="18" charset="0"/>
              <a:cs typeface="Times New Roman" panose="02020603050405020304" pitchFamily="18" charset="0"/>
            </a:rPr>
            <a:t>$-bet chosen and valued more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0.17339</cdr:x>
      <cdr:y>0.37017</cdr:y>
    </cdr:from>
    <cdr:to>
      <cdr:x>0.61288</cdr:x>
      <cdr:y>0.6242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4322" y="757859"/>
          <a:ext cx="898072" cy="520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785654</xdr:colOff>
      <xdr:row>5</xdr:row>
      <xdr:rowOff>4141</xdr:rowOff>
    </xdr:from>
    <xdr:to>
      <xdr:col>4</xdr:col>
      <xdr:colOff>104658</xdr:colOff>
      <xdr:row>15</xdr:row>
      <xdr:rowOff>170679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341313</xdr:colOff>
      <xdr:row>5</xdr:row>
      <xdr:rowOff>19844</xdr:rowOff>
    </xdr:from>
    <xdr:to>
      <xdr:col>5</xdr:col>
      <xdr:colOff>1533567</xdr:colOff>
      <xdr:row>16</xdr:row>
      <xdr:rowOff>3820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0.22682</cdr:x>
      <cdr:y>0.02039</cdr:y>
    </cdr:from>
    <cdr:to>
      <cdr:x>0.96626</cdr:x>
      <cdr:y>0.34553</cdr:y>
    </cdr:to>
    <cdr:grpSp>
      <cdr:nvGrpSpPr>
        <cdr:cNvPr id="8" name="Group 7"/>
        <cdr:cNvGrpSpPr/>
      </cdr:nvGrpSpPr>
      <cdr:grpSpPr>
        <a:xfrm xmlns:a="http://schemas.openxmlformats.org/drawingml/2006/main" rot="10800000">
          <a:off x="435882" y="40782"/>
          <a:ext cx="1420990" cy="650313"/>
          <a:chOff x="-801695" y="1488875"/>
          <a:chExt cx="5511163" cy="1754990"/>
        </a:xfrm>
      </cdr:grpSpPr>
      <cdr:sp macro="" textlink="">
        <cdr:nvSpPr>
          <cdr:cNvPr id="4" name="TextBox 1"/>
          <cdr:cNvSpPr txBox="1"/>
        </cdr:nvSpPr>
        <cdr:spPr>
          <a:xfrm xmlns:a="http://schemas.openxmlformats.org/drawingml/2006/main" rot="10800000">
            <a:off x="-801695" y="1531761"/>
            <a:ext cx="5511163" cy="171210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                           </a:t>
            </a:r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   </a:t>
            </a:r>
          </a:p>
          <a:p xmlns:a="http://schemas.openxmlformats.org/drawingml/2006/main">
            <a:endParaRPr lang="sv-SE" sz="800" baseline="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 xmlns:a="http://schemas.openxmlformats.org/drawingml/2006/main">
            <a:endParaRPr lang="sv-SE" sz="800" baseline="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 xmlns:a="http://schemas.openxmlformats.org/drawingml/2006/main"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</a:t>
            </a:r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Standard PR</a:t>
            </a:r>
          </a:p>
        </cdr:txBody>
      </cdr:sp>
      <cdr:sp macro="" textlink="">
        <cdr:nvSpPr>
          <cdr:cNvPr id="6" name="Up Arrow 5"/>
          <cdr:cNvSpPr/>
        </cdr:nvSpPr>
        <cdr:spPr>
          <a:xfrm xmlns:a="http://schemas.openxmlformats.org/drawingml/2006/main" rot="10800000">
            <a:off x="1788570" y="1488875"/>
            <a:ext cx="164173" cy="364025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relSizeAnchor>
  <cdr:absSizeAnchor xmlns:cdr="http://schemas.openxmlformats.org/drawingml/2006/chartDrawing">
    <cdr:from>
      <cdr:x>0.2409</cdr:x>
      <cdr:y>0.59313</cdr:y>
    </cdr:from>
    <cdr:ext cx="1496831" cy="718677"/>
    <cdr:grpSp>
      <cdr:nvGrpSpPr>
        <cdr:cNvPr id="12" name="Group 11"/>
        <cdr:cNvGrpSpPr/>
      </cdr:nvGrpSpPr>
      <cdr:grpSpPr>
        <a:xfrm xmlns:a="http://schemas.openxmlformats.org/drawingml/2006/main" rot="10800000">
          <a:off x="462940" y="1186320"/>
          <a:ext cx="1458770" cy="718677"/>
          <a:chOff x="-4940506" y="-1242657"/>
          <a:chExt cx="8386560" cy="2262216"/>
        </a:xfrm>
      </cdr:grpSpPr>
      <cdr:sp macro="" textlink="">
        <cdr:nvSpPr>
          <cdr:cNvPr id="13" name="TextBox 1"/>
          <cdr:cNvSpPr txBox="1"/>
        </cdr:nvSpPr>
        <cdr:spPr>
          <a:xfrm xmlns:a="http://schemas.openxmlformats.org/drawingml/2006/main" rot="10800000">
            <a:off x="-4940506" y="-1242657"/>
            <a:ext cx="8386560" cy="226221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12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</a:t>
            </a:r>
          </a:p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non-Standard PR</a:t>
            </a:r>
          </a:p>
        </cdr:txBody>
      </cdr:sp>
      <cdr:sp macro="" textlink="">
        <cdr:nvSpPr>
          <cdr:cNvPr id="14" name="Up Arrow 13"/>
          <cdr:cNvSpPr/>
        </cdr:nvSpPr>
        <cdr:spPr>
          <a:xfrm xmlns:a="http://schemas.openxmlformats.org/drawingml/2006/main">
            <a:off x="-918859" y="305193"/>
            <a:ext cx="252226" cy="435357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absSizeAnchor>
  <cdr:relSizeAnchor xmlns:cdr="http://schemas.openxmlformats.org/drawingml/2006/chartDrawing">
    <cdr:from>
      <cdr:x>0.17339</cdr:x>
      <cdr:y>0.37017</cdr:y>
    </cdr:from>
    <cdr:to>
      <cdr:x>0.61288</cdr:x>
      <cdr:y>0.6242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4322" y="757859"/>
          <a:ext cx="898072" cy="520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0.22682</cdr:x>
      <cdr:y>0.02039</cdr:y>
    </cdr:from>
    <cdr:to>
      <cdr:x>0.96626</cdr:x>
      <cdr:y>0.34553</cdr:y>
    </cdr:to>
    <cdr:grpSp>
      <cdr:nvGrpSpPr>
        <cdr:cNvPr id="8" name="Group 7"/>
        <cdr:cNvGrpSpPr/>
      </cdr:nvGrpSpPr>
      <cdr:grpSpPr>
        <a:xfrm xmlns:a="http://schemas.openxmlformats.org/drawingml/2006/main" rot="10800000">
          <a:off x="456767" y="40944"/>
          <a:ext cx="1489074" cy="652894"/>
          <a:chOff x="-801695" y="1488875"/>
          <a:chExt cx="5511163" cy="1754990"/>
        </a:xfrm>
      </cdr:grpSpPr>
      <cdr:sp macro="" textlink="">
        <cdr:nvSpPr>
          <cdr:cNvPr id="4" name="TextBox 1"/>
          <cdr:cNvSpPr txBox="1"/>
        </cdr:nvSpPr>
        <cdr:spPr>
          <a:xfrm xmlns:a="http://schemas.openxmlformats.org/drawingml/2006/main" rot="10800000">
            <a:off x="-801695" y="1531761"/>
            <a:ext cx="5511163" cy="171210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                           </a:t>
            </a:r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   </a:t>
            </a:r>
          </a:p>
          <a:p xmlns:a="http://schemas.openxmlformats.org/drawingml/2006/main">
            <a:endParaRPr lang="sv-SE" sz="800" baseline="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 xmlns:a="http://schemas.openxmlformats.org/drawingml/2006/main">
            <a:endParaRPr lang="sv-SE" sz="800" baseline="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 xmlns:a="http://schemas.openxmlformats.org/drawingml/2006/main"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</a:t>
            </a:r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Standard PR</a:t>
            </a:r>
          </a:p>
        </cdr:txBody>
      </cdr:sp>
      <cdr:sp macro="" textlink="">
        <cdr:nvSpPr>
          <cdr:cNvPr id="6" name="Up Arrow 5"/>
          <cdr:cNvSpPr/>
        </cdr:nvSpPr>
        <cdr:spPr>
          <a:xfrm xmlns:a="http://schemas.openxmlformats.org/drawingml/2006/main" rot="10800000">
            <a:off x="1788570" y="1488875"/>
            <a:ext cx="164173" cy="364025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relSizeAnchor>
  <cdr:absSizeAnchor xmlns:cdr="http://schemas.openxmlformats.org/drawingml/2006/chartDrawing">
    <cdr:from>
      <cdr:x>0.2409</cdr:x>
      <cdr:y>0.59313</cdr:y>
    </cdr:from>
    <cdr:ext cx="1496831" cy="718677"/>
    <cdr:grpSp>
      <cdr:nvGrpSpPr>
        <cdr:cNvPr id="12" name="Group 11"/>
        <cdr:cNvGrpSpPr/>
      </cdr:nvGrpSpPr>
      <cdr:grpSpPr>
        <a:xfrm xmlns:a="http://schemas.openxmlformats.org/drawingml/2006/main" rot="10800000">
          <a:off x="485121" y="1191028"/>
          <a:ext cx="1496831" cy="718677"/>
          <a:chOff x="-4940506" y="-1242657"/>
          <a:chExt cx="8386560" cy="2262216"/>
        </a:xfrm>
      </cdr:grpSpPr>
      <cdr:sp macro="" textlink="">
        <cdr:nvSpPr>
          <cdr:cNvPr id="13" name="TextBox 1"/>
          <cdr:cNvSpPr txBox="1"/>
        </cdr:nvSpPr>
        <cdr:spPr>
          <a:xfrm xmlns:a="http://schemas.openxmlformats.org/drawingml/2006/main" rot="10800000">
            <a:off x="-4940506" y="-1242657"/>
            <a:ext cx="8386560" cy="226221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12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</a:t>
            </a:r>
          </a:p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non-Standard PR</a:t>
            </a:r>
          </a:p>
        </cdr:txBody>
      </cdr:sp>
      <cdr:sp macro="" textlink="">
        <cdr:nvSpPr>
          <cdr:cNvPr id="14" name="Up Arrow 13"/>
          <cdr:cNvSpPr/>
        </cdr:nvSpPr>
        <cdr:spPr>
          <a:xfrm xmlns:a="http://schemas.openxmlformats.org/drawingml/2006/main">
            <a:off x="-918859" y="305193"/>
            <a:ext cx="252226" cy="435357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absSizeAnchor>
  <cdr:relSizeAnchor xmlns:cdr="http://schemas.openxmlformats.org/drawingml/2006/chartDrawing">
    <cdr:from>
      <cdr:x>0.17339</cdr:x>
      <cdr:y>0.37017</cdr:y>
    </cdr:from>
    <cdr:to>
      <cdr:x>0.61288</cdr:x>
      <cdr:y>0.6242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4322" y="757859"/>
          <a:ext cx="898072" cy="520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0.1586</cdr:x>
      <cdr:y>0.37607</cdr:y>
    </cdr:from>
    <cdr:to>
      <cdr:x>0.56553</cdr:x>
      <cdr:y>0.60205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24084" y="769955"/>
          <a:ext cx="831548" cy="4626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800">
              <a:latin typeface="Times New Roman" panose="02020603050405020304" pitchFamily="18" charset="0"/>
              <a:cs typeface="Times New Roman" panose="02020603050405020304" pitchFamily="18" charset="0"/>
            </a:rPr>
            <a:t>$-bet chosen and valued more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785654</xdr:colOff>
      <xdr:row>5</xdr:row>
      <xdr:rowOff>4141</xdr:rowOff>
    </xdr:from>
    <xdr:to>
      <xdr:col>4</xdr:col>
      <xdr:colOff>104658</xdr:colOff>
      <xdr:row>15</xdr:row>
      <xdr:rowOff>170679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341313</xdr:colOff>
      <xdr:row>5</xdr:row>
      <xdr:rowOff>19844</xdr:rowOff>
    </xdr:from>
    <xdr:to>
      <xdr:col>5</xdr:col>
      <xdr:colOff>1533567</xdr:colOff>
      <xdr:row>16</xdr:row>
      <xdr:rowOff>3820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0.22682</cdr:x>
      <cdr:y>0.02039</cdr:y>
    </cdr:from>
    <cdr:to>
      <cdr:x>0.96626</cdr:x>
      <cdr:y>0.24241</cdr:y>
    </cdr:to>
    <cdr:grpSp>
      <cdr:nvGrpSpPr>
        <cdr:cNvPr id="8" name="Group 7"/>
        <cdr:cNvGrpSpPr/>
      </cdr:nvGrpSpPr>
      <cdr:grpSpPr>
        <a:xfrm xmlns:a="http://schemas.openxmlformats.org/drawingml/2006/main" rot="10800000">
          <a:off x="435882" y="40782"/>
          <a:ext cx="1420990" cy="444062"/>
          <a:chOff x="-801695" y="2045483"/>
          <a:chExt cx="5511163" cy="1198382"/>
        </a:xfrm>
      </cdr:grpSpPr>
      <cdr:sp macro="" textlink="">
        <cdr:nvSpPr>
          <cdr:cNvPr id="4" name="TextBox 1"/>
          <cdr:cNvSpPr txBox="1"/>
        </cdr:nvSpPr>
        <cdr:spPr>
          <a:xfrm xmlns:a="http://schemas.openxmlformats.org/drawingml/2006/main" rot="10800000">
            <a:off x="-801695" y="2356686"/>
            <a:ext cx="5511163" cy="887179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                   </a:t>
            </a:r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   </a:t>
            </a:r>
          </a:p>
          <a:p xmlns:a="http://schemas.openxmlformats.org/drawingml/2006/main"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</a:t>
            </a:r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Standard PR</a:t>
            </a:r>
          </a:p>
        </cdr:txBody>
      </cdr:sp>
      <cdr:sp macro="" textlink="">
        <cdr:nvSpPr>
          <cdr:cNvPr id="6" name="Up Arrow 5"/>
          <cdr:cNvSpPr/>
        </cdr:nvSpPr>
        <cdr:spPr>
          <a:xfrm xmlns:a="http://schemas.openxmlformats.org/drawingml/2006/main" rot="10800000">
            <a:off x="1889599" y="2045483"/>
            <a:ext cx="164173" cy="364024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relSizeAnchor>
  <cdr:absSizeAnchor xmlns:cdr="http://schemas.openxmlformats.org/drawingml/2006/chartDrawing">
    <cdr:from>
      <cdr:x>0.2409</cdr:x>
      <cdr:y>0.59313</cdr:y>
    </cdr:from>
    <cdr:ext cx="1496831" cy="718676"/>
    <cdr:grpSp>
      <cdr:nvGrpSpPr>
        <cdr:cNvPr id="12" name="Group 11"/>
        <cdr:cNvGrpSpPr/>
      </cdr:nvGrpSpPr>
      <cdr:grpSpPr>
        <a:xfrm xmlns:a="http://schemas.openxmlformats.org/drawingml/2006/main" rot="10800000">
          <a:off x="462940" y="1186320"/>
          <a:ext cx="1458770" cy="718676"/>
          <a:chOff x="-4940506" y="-1242657"/>
          <a:chExt cx="8386560" cy="2262216"/>
        </a:xfrm>
      </cdr:grpSpPr>
      <cdr:sp macro="" textlink="">
        <cdr:nvSpPr>
          <cdr:cNvPr id="13" name="TextBox 1"/>
          <cdr:cNvSpPr txBox="1"/>
        </cdr:nvSpPr>
        <cdr:spPr>
          <a:xfrm xmlns:a="http://schemas.openxmlformats.org/drawingml/2006/main" rot="10800000">
            <a:off x="-4940506" y="-1242657"/>
            <a:ext cx="8386560" cy="226221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12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</a:t>
            </a:r>
          </a:p>
          <a:p xmlns:a="http://schemas.openxmlformats.org/drawingml/2006/main">
            <a:r>
              <a:rPr lang="sv-SE" sz="120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non-Standard PR</a:t>
            </a:r>
          </a:p>
        </cdr:txBody>
      </cdr:sp>
      <cdr:sp macro="" textlink="">
        <cdr:nvSpPr>
          <cdr:cNvPr id="14" name="Up Arrow 13"/>
          <cdr:cNvSpPr/>
        </cdr:nvSpPr>
        <cdr:spPr>
          <a:xfrm xmlns:a="http://schemas.openxmlformats.org/drawingml/2006/main">
            <a:off x="-607543" y="-244485"/>
            <a:ext cx="252219" cy="435353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absSizeAnchor>
  <cdr:relSizeAnchor xmlns:cdr="http://schemas.openxmlformats.org/drawingml/2006/chartDrawing">
    <cdr:from>
      <cdr:x>0.17339</cdr:x>
      <cdr:y>0.37017</cdr:y>
    </cdr:from>
    <cdr:to>
      <cdr:x>0.61288</cdr:x>
      <cdr:y>0.6242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4322" y="757859"/>
          <a:ext cx="898072" cy="520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0.22682</cdr:x>
      <cdr:y>0.02039</cdr:y>
    </cdr:from>
    <cdr:to>
      <cdr:x>0.96626</cdr:x>
      <cdr:y>0.34553</cdr:y>
    </cdr:to>
    <cdr:grpSp>
      <cdr:nvGrpSpPr>
        <cdr:cNvPr id="8" name="Group 7"/>
        <cdr:cNvGrpSpPr/>
      </cdr:nvGrpSpPr>
      <cdr:grpSpPr>
        <a:xfrm xmlns:a="http://schemas.openxmlformats.org/drawingml/2006/main" rot="10800000">
          <a:off x="456767" y="40944"/>
          <a:ext cx="1489074" cy="652894"/>
          <a:chOff x="-801695" y="1488875"/>
          <a:chExt cx="5511163" cy="1754990"/>
        </a:xfrm>
      </cdr:grpSpPr>
      <cdr:sp macro="" textlink="">
        <cdr:nvSpPr>
          <cdr:cNvPr id="4" name="TextBox 1"/>
          <cdr:cNvSpPr txBox="1"/>
        </cdr:nvSpPr>
        <cdr:spPr>
          <a:xfrm xmlns:a="http://schemas.openxmlformats.org/drawingml/2006/main" rot="10800000">
            <a:off x="-801695" y="1531761"/>
            <a:ext cx="5511163" cy="171210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                           </a:t>
            </a:r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   </a:t>
            </a:r>
          </a:p>
          <a:p xmlns:a="http://schemas.openxmlformats.org/drawingml/2006/main">
            <a:endParaRPr lang="sv-SE" sz="800" baseline="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 xmlns:a="http://schemas.openxmlformats.org/drawingml/2006/main">
            <a:endParaRPr lang="sv-SE" sz="800" baseline="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 xmlns:a="http://schemas.openxmlformats.org/drawingml/2006/main"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</a:t>
            </a:r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Standard PR</a:t>
            </a:r>
          </a:p>
        </cdr:txBody>
      </cdr:sp>
      <cdr:sp macro="" textlink="">
        <cdr:nvSpPr>
          <cdr:cNvPr id="6" name="Up Arrow 5"/>
          <cdr:cNvSpPr/>
        </cdr:nvSpPr>
        <cdr:spPr>
          <a:xfrm xmlns:a="http://schemas.openxmlformats.org/drawingml/2006/main" rot="10800000">
            <a:off x="1788570" y="1488875"/>
            <a:ext cx="164173" cy="364025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relSizeAnchor>
  <cdr:absSizeAnchor xmlns:cdr="http://schemas.openxmlformats.org/drawingml/2006/chartDrawing">
    <cdr:from>
      <cdr:x>0.2409</cdr:x>
      <cdr:y>0.59313</cdr:y>
    </cdr:from>
    <cdr:ext cx="1496831" cy="718677"/>
    <cdr:grpSp>
      <cdr:nvGrpSpPr>
        <cdr:cNvPr id="12" name="Group 11"/>
        <cdr:cNvGrpSpPr/>
      </cdr:nvGrpSpPr>
      <cdr:grpSpPr>
        <a:xfrm xmlns:a="http://schemas.openxmlformats.org/drawingml/2006/main" rot="10800000">
          <a:off x="485121" y="1191028"/>
          <a:ext cx="1496831" cy="718677"/>
          <a:chOff x="-4940506" y="-1242657"/>
          <a:chExt cx="8386560" cy="2262216"/>
        </a:xfrm>
      </cdr:grpSpPr>
      <cdr:sp macro="" textlink="">
        <cdr:nvSpPr>
          <cdr:cNvPr id="13" name="TextBox 1"/>
          <cdr:cNvSpPr txBox="1"/>
        </cdr:nvSpPr>
        <cdr:spPr>
          <a:xfrm xmlns:a="http://schemas.openxmlformats.org/drawingml/2006/main" rot="10800000">
            <a:off x="-4940506" y="-1242657"/>
            <a:ext cx="8386560" cy="226221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12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</a:t>
            </a:r>
          </a:p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non-Standard PR</a:t>
            </a:r>
          </a:p>
        </cdr:txBody>
      </cdr:sp>
      <cdr:sp macro="" textlink="">
        <cdr:nvSpPr>
          <cdr:cNvPr id="14" name="Up Arrow 13"/>
          <cdr:cNvSpPr/>
        </cdr:nvSpPr>
        <cdr:spPr>
          <a:xfrm xmlns:a="http://schemas.openxmlformats.org/drawingml/2006/main">
            <a:off x="-918859" y="305193"/>
            <a:ext cx="252226" cy="435357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absSizeAnchor>
  <cdr:relSizeAnchor xmlns:cdr="http://schemas.openxmlformats.org/drawingml/2006/chartDrawing">
    <cdr:from>
      <cdr:x>0.17339</cdr:x>
      <cdr:y>0.37017</cdr:y>
    </cdr:from>
    <cdr:to>
      <cdr:x>0.61288</cdr:x>
      <cdr:y>0.6242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4322" y="757859"/>
          <a:ext cx="898072" cy="520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0.1586</cdr:x>
      <cdr:y>0.37607</cdr:y>
    </cdr:from>
    <cdr:to>
      <cdr:x>0.56553</cdr:x>
      <cdr:y>0.60205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24084" y="769955"/>
          <a:ext cx="831548" cy="4626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800">
              <a:latin typeface="Times New Roman" panose="02020603050405020304" pitchFamily="18" charset="0"/>
              <a:cs typeface="Times New Roman" panose="02020603050405020304" pitchFamily="18" charset="0"/>
            </a:rPr>
            <a:t>$-bet chosen and valued more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785654</xdr:colOff>
      <xdr:row>5</xdr:row>
      <xdr:rowOff>4141</xdr:rowOff>
    </xdr:from>
    <xdr:to>
      <xdr:col>4</xdr:col>
      <xdr:colOff>104658</xdr:colOff>
      <xdr:row>15</xdr:row>
      <xdr:rowOff>170679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423333</xdr:colOff>
      <xdr:row>4</xdr:row>
      <xdr:rowOff>169333</xdr:rowOff>
    </xdr:from>
    <xdr:to>
      <xdr:col>5</xdr:col>
      <xdr:colOff>1608027</xdr:colOff>
      <xdr:row>15</xdr:row>
      <xdr:rowOff>151419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19051</xdr:rowOff>
    </xdr:from>
    <xdr:to>
      <xdr:col>9</xdr:col>
      <xdr:colOff>76200</xdr:colOff>
      <xdr:row>2</xdr:row>
      <xdr:rowOff>155865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9525" y="19051"/>
              <a:ext cx="5521902" cy="517814"/>
            </a:xfrm>
            <a:prstGeom prst="rect">
              <a:avLst/>
            </a:prstGeom>
            <a:solidFill>
              <a:schemeClr val="bg1">
                <a:lumMod val="65000"/>
              </a:schemeClr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GB" sz="1200" b="0" i="1">
                        <a:latin typeface="Cambria Math"/>
                      </a:rPr>
                      <m:t>𝑢</m:t>
                    </m:r>
                    <m:d>
                      <m:dPr>
                        <m:ctrlPr>
                          <a:rPr lang="en-GB" sz="1200" b="0" i="1">
                            <a:latin typeface="Cambria Math"/>
                          </a:rPr>
                        </m:ctrlPr>
                      </m:dPr>
                      <m:e>
                        <m:r>
                          <a:rPr lang="en-GB" sz="1200" b="0" i="1">
                            <a:latin typeface="Cambria Math"/>
                          </a:rPr>
                          <m:t>𝑧</m:t>
                        </m:r>
                      </m:e>
                    </m:d>
                    <m:r>
                      <a:rPr lang="en-GB" sz="1200" b="0" i="1">
                        <a:latin typeface="Cambria Math"/>
                      </a:rPr>
                      <m:t>=</m:t>
                    </m:r>
                    <m:sSup>
                      <m:sSupPr>
                        <m:ctrlPr>
                          <a:rPr lang="en-GB" sz="12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en-GB" sz="1200" b="0" i="1">
                            <a:latin typeface="Cambria Math"/>
                          </a:rPr>
                          <m:t>𝑧</m:t>
                        </m:r>
                      </m:e>
                      <m:sup>
                        <m:r>
                          <a:rPr lang="en-GB" sz="1200" b="0" i="1">
                            <a:latin typeface="Cambria Math"/>
                          </a:rPr>
                          <m:t>𝑎</m:t>
                        </m:r>
                      </m:sup>
                    </m:sSup>
                    <m:r>
                      <a:rPr lang="en-GB" sz="1200" b="0" i="1">
                        <a:latin typeface="Cambria Math"/>
                      </a:rPr>
                      <m:t>:  </m:t>
                    </m:r>
                    <m:r>
                      <a:rPr lang="en-GB" sz="1200" b="0" i="1">
                        <a:latin typeface="Cambria Math"/>
                      </a:rPr>
                      <m:t>𝑎</m:t>
                    </m:r>
                    <m:r>
                      <a:rPr lang="en-GB" sz="1200" b="0" i="1">
                        <a:latin typeface="Cambria Math"/>
                      </a:rPr>
                      <m:t>&lt;1</m:t>
                    </m:r>
                  </m:oMath>
                </m:oMathPara>
              </a14:m>
              <a:endParaRPr lang="en-GB" sz="120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GB" sz="1200" i="1">
                        <a:latin typeface="Cambria Math"/>
                        <a:ea typeface="Cambria Math"/>
                      </a:rPr>
                      <m:t>𝛽</m:t>
                    </m:r>
                    <m:d>
                      <m:dPr>
                        <m:ctrlPr>
                          <a:rPr lang="en-GB" sz="1200" b="0" i="1">
                            <a:latin typeface="Cambria Math"/>
                            <a:ea typeface="Cambria Math"/>
                          </a:rPr>
                        </m:ctrlPr>
                      </m:dPr>
                      <m:e>
                        <m:r>
                          <a:rPr lang="en-GB" sz="1200" b="0" i="1">
                            <a:latin typeface="Cambria Math"/>
                            <a:ea typeface="Cambria Math"/>
                          </a:rPr>
                          <m:t>𝑝</m:t>
                        </m:r>
                        <m:r>
                          <a:rPr lang="en-GB" sz="1200" b="0" i="1">
                            <a:latin typeface="Cambria Math"/>
                            <a:ea typeface="Cambria Math"/>
                          </a:rPr>
                          <m:t>,</m:t>
                        </m:r>
                        <m:r>
                          <a:rPr lang="en-GB" sz="1200" b="0" i="1">
                            <a:latin typeface="Cambria Math"/>
                            <a:ea typeface="Cambria Math"/>
                          </a:rPr>
                          <m:t>𝜑</m:t>
                        </m:r>
                      </m:e>
                    </m:d>
                    <m:r>
                      <a:rPr lang="en-GB" sz="1200" b="0" i="1">
                        <a:latin typeface="Cambria Math"/>
                        <a:ea typeface="Cambria Math"/>
                      </a:rPr>
                      <m:t>=−</m:t>
                    </m:r>
                    <m:r>
                      <a:rPr lang="en-GB" sz="1200" b="0" i="1">
                        <a:latin typeface="Cambria Math"/>
                        <a:ea typeface="Cambria Math"/>
                      </a:rPr>
                      <m:t>𝜑</m:t>
                    </m:r>
                    <m:sSup>
                      <m:sSupPr>
                        <m:ctrlPr>
                          <a:rPr lang="en-GB" sz="1200" b="0" i="1">
                            <a:latin typeface="Cambria Math"/>
                            <a:ea typeface="Cambria Math"/>
                          </a:rPr>
                        </m:ctrlPr>
                      </m:sSupPr>
                      <m:e>
                        <m:r>
                          <a:rPr lang="en-GB" sz="1200" b="0" i="1">
                            <a:latin typeface="Cambria Math"/>
                            <a:ea typeface="Cambria Math"/>
                          </a:rPr>
                          <m:t>𝑝</m:t>
                        </m:r>
                      </m:e>
                      <m:sup>
                        <m:r>
                          <a:rPr lang="en-GB" sz="1200" b="0" i="1">
                            <a:latin typeface="Cambria Math"/>
                            <a:ea typeface="Cambria Math"/>
                          </a:rPr>
                          <m:t>2</m:t>
                        </m:r>
                      </m:sup>
                    </m:sSup>
                    <m:r>
                      <a:rPr lang="en-GB" sz="1200" b="0" i="1">
                        <a:latin typeface="Cambria Math"/>
                        <a:ea typeface="Cambria Math"/>
                      </a:rPr>
                      <m:t>+</m:t>
                    </m:r>
                    <m:r>
                      <a:rPr lang="en-GB" sz="1200" b="0" i="1">
                        <a:latin typeface="Cambria Math"/>
                        <a:ea typeface="Cambria Math"/>
                      </a:rPr>
                      <m:t>𝜑</m:t>
                    </m:r>
                    <m:r>
                      <a:rPr lang="en-GB" sz="1200" b="0" i="1">
                        <a:latin typeface="Cambria Math"/>
                        <a:ea typeface="Cambria Math"/>
                      </a:rPr>
                      <m:t>𝑝</m:t>
                    </m:r>
                    <m:r>
                      <a:rPr lang="en-GB" sz="1200" b="0" i="1">
                        <a:latin typeface="Cambria Math"/>
                        <a:ea typeface="Cambria Math"/>
                      </a:rPr>
                      <m:t>=</m:t>
                    </m:r>
                    <m:r>
                      <a:rPr lang="en-GB" sz="1200" b="0" i="1">
                        <a:latin typeface="Cambria Math"/>
                        <a:ea typeface="Cambria Math"/>
                      </a:rPr>
                      <m:t>𝜑</m:t>
                    </m:r>
                    <m:r>
                      <a:rPr lang="en-GB" sz="1200" b="0" i="1">
                        <a:latin typeface="Cambria Math"/>
                        <a:ea typeface="Cambria Math"/>
                      </a:rPr>
                      <m:t>𝑝</m:t>
                    </m:r>
                    <m:r>
                      <a:rPr lang="en-GB" sz="1200" b="0" i="1">
                        <a:latin typeface="Cambria Math"/>
                        <a:ea typeface="Cambria Math"/>
                      </a:rPr>
                      <m:t>(1−</m:t>
                    </m:r>
                    <m:r>
                      <a:rPr lang="en-GB" sz="1200" b="0" i="1">
                        <a:latin typeface="Cambria Math"/>
                        <a:ea typeface="Cambria Math"/>
                      </a:rPr>
                      <m:t>𝑝</m:t>
                    </m:r>
                    <m:r>
                      <a:rPr lang="en-GB" sz="1200" b="0" i="1">
                        <a:latin typeface="Cambria Math"/>
                        <a:ea typeface="Cambria Math"/>
                      </a:rPr>
                      <m:t>)</m:t>
                    </m:r>
                  </m:oMath>
                </m:oMathPara>
              </a14:m>
              <a:endParaRPr lang="en-GB" sz="12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9525" y="19051"/>
              <a:ext cx="5521902" cy="517814"/>
            </a:xfrm>
            <a:prstGeom prst="rect">
              <a:avLst/>
            </a:prstGeom>
            <a:solidFill>
              <a:schemeClr val="bg1">
                <a:lumMod val="65000"/>
              </a:schemeClr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lang="en-GB" sz="1200" b="0" i="0">
                  <a:latin typeface="Cambria Math"/>
                </a:rPr>
                <a:t>𝑢(𝑧)=𝑧^𝑎:  𝑎&lt;1</a:t>
              </a:r>
              <a:endParaRPr lang="en-GB" sz="1200"/>
            </a:p>
            <a:p>
              <a:pPr/>
              <a:r>
                <a:rPr lang="en-GB" sz="1200" i="0">
                  <a:latin typeface="Cambria Math"/>
                  <a:ea typeface="Cambria Math"/>
                </a:rPr>
                <a:t>𝛽</a:t>
              </a:r>
              <a:r>
                <a:rPr lang="en-GB" sz="1200" b="0" i="0">
                  <a:latin typeface="Cambria Math"/>
                  <a:ea typeface="Cambria Math"/>
                </a:rPr>
                <a:t>(𝑝,𝜑)=−𝜑𝑝^2+𝜑𝑝=𝜑𝑝(1−𝑝)</a:t>
              </a:r>
              <a:endParaRPr lang="en-GB" sz="1200"/>
            </a:p>
          </xdr:txBody>
        </xdr:sp>
      </mc:Fallback>
    </mc:AlternateContent>
    <xdr:clientData/>
  </xdr:twoCellAnchor>
  <xdr:twoCellAnchor>
    <xdr:from>
      <xdr:col>0</xdr:col>
      <xdr:colOff>1</xdr:colOff>
      <xdr:row>2</xdr:row>
      <xdr:rowOff>102054</xdr:rowOff>
    </xdr:from>
    <xdr:to>
      <xdr:col>9</xdr:col>
      <xdr:colOff>95250</xdr:colOff>
      <xdr:row>30</xdr:row>
      <xdr:rowOff>170088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406977</xdr:colOff>
      <xdr:row>33</xdr:row>
      <xdr:rowOff>51955</xdr:rowOff>
    </xdr:from>
    <xdr:to>
      <xdr:col>0</xdr:col>
      <xdr:colOff>502227</xdr:colOff>
      <xdr:row>33</xdr:row>
      <xdr:rowOff>147205</xdr:rowOff>
    </xdr:to>
    <xdr:sp macro="" textlink="">
      <xdr:nvSpPr>
        <xdr:cNvPr id="5" name="Down Arrow 4"/>
        <xdr:cNvSpPr/>
      </xdr:nvSpPr>
      <xdr:spPr>
        <a:xfrm>
          <a:off x="406977" y="4283776"/>
          <a:ext cx="95250" cy="95250"/>
        </a:xfrm>
        <a:prstGeom prst="downArrow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26</xdr:col>
      <xdr:colOff>462643</xdr:colOff>
      <xdr:row>30</xdr:row>
      <xdr:rowOff>54429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190500</xdr:colOff>
      <xdr:row>0</xdr:row>
      <xdr:rowOff>0</xdr:rowOff>
    </xdr:from>
    <xdr:to>
      <xdr:col>44</xdr:col>
      <xdr:colOff>81643</xdr:colOff>
      <xdr:row>30</xdr:row>
      <xdr:rowOff>54429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64</xdr:col>
      <xdr:colOff>283671</xdr:colOff>
      <xdr:row>56</xdr:row>
      <xdr:rowOff>88694</xdr:rowOff>
    </xdr:from>
    <xdr:to>
      <xdr:col>80</xdr:col>
      <xdr:colOff>226785</xdr:colOff>
      <xdr:row>91</xdr:row>
      <xdr:rowOff>9072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44</xdr:col>
      <xdr:colOff>29258</xdr:colOff>
      <xdr:row>4</xdr:row>
      <xdr:rowOff>51888</xdr:rowOff>
    </xdr:from>
    <xdr:to>
      <xdr:col>53</xdr:col>
      <xdr:colOff>816429</xdr:colOff>
      <xdr:row>31</xdr:row>
      <xdr:rowOff>40821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0.26056</cdr:x>
      <cdr:y>0</cdr:y>
    </cdr:from>
    <cdr:to>
      <cdr:x>1</cdr:x>
      <cdr:y>0.27753</cdr:y>
    </cdr:to>
    <cdr:grpSp>
      <cdr:nvGrpSpPr>
        <cdr:cNvPr id="8" name="Group 7"/>
        <cdr:cNvGrpSpPr/>
      </cdr:nvGrpSpPr>
      <cdr:grpSpPr>
        <a:xfrm xmlns:a="http://schemas.openxmlformats.org/drawingml/2006/main" rot="10800000">
          <a:off x="499078" y="0"/>
          <a:ext cx="1416329" cy="553144"/>
          <a:chOff x="-801695" y="1745847"/>
          <a:chExt cx="5511163" cy="1498018"/>
        </a:xfrm>
      </cdr:grpSpPr>
      <cdr:sp macro="" textlink="">
        <cdr:nvSpPr>
          <cdr:cNvPr id="4" name="TextBox 1"/>
          <cdr:cNvSpPr txBox="1"/>
        </cdr:nvSpPr>
        <cdr:spPr>
          <a:xfrm xmlns:a="http://schemas.openxmlformats.org/drawingml/2006/main" rot="10800000">
            <a:off x="-801695" y="2136926"/>
            <a:ext cx="5511163" cy="1106939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                           </a:t>
            </a:r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   </a:t>
            </a:r>
          </a:p>
          <a:p xmlns:a="http://schemas.openxmlformats.org/drawingml/2006/main">
            <a:endParaRPr lang="sv-SE" sz="800" baseline="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 xmlns:a="http://schemas.openxmlformats.org/drawingml/2006/main"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</a:t>
            </a:r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Standard PR</a:t>
            </a:r>
          </a:p>
        </cdr:txBody>
      </cdr:sp>
      <cdr:sp macro="" textlink="">
        <cdr:nvSpPr>
          <cdr:cNvPr id="6" name="Up Arrow 5"/>
          <cdr:cNvSpPr/>
        </cdr:nvSpPr>
        <cdr:spPr>
          <a:xfrm xmlns:a="http://schemas.openxmlformats.org/drawingml/2006/main" rot="10800000">
            <a:off x="1770721" y="1745847"/>
            <a:ext cx="164174" cy="364025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relSizeAnchor>
  <cdr:absSizeAnchor xmlns:cdr="http://schemas.openxmlformats.org/drawingml/2006/chartDrawing">
    <cdr:from>
      <cdr:x>0.26616</cdr:x>
      <cdr:y>0.64977</cdr:y>
    </cdr:from>
    <cdr:ext cx="1496831" cy="718677"/>
    <cdr:grpSp>
      <cdr:nvGrpSpPr>
        <cdr:cNvPr id="12" name="Group 11"/>
        <cdr:cNvGrpSpPr/>
      </cdr:nvGrpSpPr>
      <cdr:grpSpPr>
        <a:xfrm xmlns:a="http://schemas.openxmlformats.org/drawingml/2006/main" rot="10800000">
          <a:off x="509805" y="1295055"/>
          <a:ext cx="1405602" cy="698042"/>
          <a:chOff x="-5229233" y="-1608489"/>
          <a:chExt cx="8386560" cy="2262216"/>
        </a:xfrm>
      </cdr:grpSpPr>
      <cdr:sp macro="" textlink="">
        <cdr:nvSpPr>
          <cdr:cNvPr id="13" name="TextBox 1"/>
          <cdr:cNvSpPr txBox="1"/>
        </cdr:nvSpPr>
        <cdr:spPr>
          <a:xfrm xmlns:a="http://schemas.openxmlformats.org/drawingml/2006/main" rot="10800000">
            <a:off x="-5229233" y="-1608489"/>
            <a:ext cx="8386560" cy="226221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12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</a:t>
            </a:r>
          </a:p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non-Standard PR</a:t>
            </a:r>
          </a:p>
        </cdr:txBody>
      </cdr:sp>
      <cdr:sp macro="" textlink="">
        <cdr:nvSpPr>
          <cdr:cNvPr id="14" name="Up Arrow 13"/>
          <cdr:cNvSpPr/>
        </cdr:nvSpPr>
        <cdr:spPr>
          <a:xfrm xmlns:a="http://schemas.openxmlformats.org/drawingml/2006/main">
            <a:off x="-1192534" y="-48440"/>
            <a:ext cx="252219" cy="435353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absSizeAnchor>
  <cdr:relSizeAnchor xmlns:cdr="http://schemas.openxmlformats.org/drawingml/2006/chartDrawing">
    <cdr:from>
      <cdr:x>0.17339</cdr:x>
      <cdr:y>0.37017</cdr:y>
    </cdr:from>
    <cdr:to>
      <cdr:x>0.61288</cdr:x>
      <cdr:y>0.6242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4322" y="757859"/>
          <a:ext cx="898072" cy="520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0.1586</cdr:x>
      <cdr:y>0.37607</cdr:y>
    </cdr:from>
    <cdr:to>
      <cdr:x>0.56553</cdr:x>
      <cdr:y>0.60205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23502" y="771696"/>
          <a:ext cx="830029" cy="4637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800">
              <a:latin typeface="Times New Roman" panose="02020603050405020304" pitchFamily="18" charset="0"/>
              <a:cs typeface="Times New Roman" panose="02020603050405020304" pitchFamily="18" charset="0"/>
            </a:rPr>
            <a:t>$-bet chosen and valued more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0.17339</cdr:x>
      <cdr:y>0.37017</cdr:y>
    </cdr:from>
    <cdr:to>
      <cdr:x>0.61288</cdr:x>
      <cdr:y>0.6242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4322" y="757859"/>
          <a:ext cx="898072" cy="520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766604</xdr:colOff>
      <xdr:row>5</xdr:row>
      <xdr:rowOff>4141</xdr:rowOff>
    </xdr:from>
    <xdr:to>
      <xdr:col>4</xdr:col>
      <xdr:colOff>85608</xdr:colOff>
      <xdr:row>15</xdr:row>
      <xdr:rowOff>170679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0.16685</cdr:x>
      <cdr:y>0.11675</cdr:y>
    </cdr:from>
    <cdr:to>
      <cdr:x>0.90629</cdr:x>
      <cdr:y>0.44189</cdr:y>
    </cdr:to>
    <cdr:grpSp>
      <cdr:nvGrpSpPr>
        <cdr:cNvPr id="8" name="Group 7"/>
        <cdr:cNvGrpSpPr/>
      </cdr:nvGrpSpPr>
      <cdr:grpSpPr>
        <a:xfrm xmlns:a="http://schemas.openxmlformats.org/drawingml/2006/main" rot="10800000">
          <a:off x="318651" y="234068"/>
          <a:ext cx="1412185" cy="651861"/>
          <a:chOff x="-801695" y="1488875"/>
          <a:chExt cx="5511163" cy="1754990"/>
        </a:xfrm>
      </cdr:grpSpPr>
      <cdr:sp macro="" textlink="">
        <cdr:nvSpPr>
          <cdr:cNvPr id="4" name="TextBox 1"/>
          <cdr:cNvSpPr txBox="1"/>
        </cdr:nvSpPr>
        <cdr:spPr>
          <a:xfrm xmlns:a="http://schemas.openxmlformats.org/drawingml/2006/main" rot="10800000">
            <a:off x="-801695" y="1531761"/>
            <a:ext cx="5511163" cy="171210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                           </a:t>
            </a:r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   </a:t>
            </a:r>
          </a:p>
          <a:p xmlns:a="http://schemas.openxmlformats.org/drawingml/2006/main">
            <a:endParaRPr lang="sv-SE" sz="800" baseline="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 xmlns:a="http://schemas.openxmlformats.org/drawingml/2006/main">
            <a:endParaRPr lang="sv-SE" sz="800" baseline="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 xmlns:a="http://schemas.openxmlformats.org/drawingml/2006/main"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</a:t>
            </a:r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Standard PR</a:t>
            </a:r>
          </a:p>
        </cdr:txBody>
      </cdr:sp>
      <cdr:sp macro="" textlink="">
        <cdr:nvSpPr>
          <cdr:cNvPr id="6" name="Up Arrow 5"/>
          <cdr:cNvSpPr/>
        </cdr:nvSpPr>
        <cdr:spPr>
          <a:xfrm xmlns:a="http://schemas.openxmlformats.org/drawingml/2006/main" rot="10800000">
            <a:off x="1788570" y="1488875"/>
            <a:ext cx="164173" cy="364025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relSizeAnchor>
  <cdr:absSizeAnchor xmlns:cdr="http://schemas.openxmlformats.org/drawingml/2006/chartDrawing">
    <cdr:from>
      <cdr:x>0.1771</cdr:x>
      <cdr:y>0.48627</cdr:y>
    </cdr:from>
    <cdr:ext cx="1496833" cy="718677"/>
    <cdr:grpSp>
      <cdr:nvGrpSpPr>
        <cdr:cNvPr id="12" name="Group 11"/>
        <cdr:cNvGrpSpPr/>
      </cdr:nvGrpSpPr>
      <cdr:grpSpPr>
        <a:xfrm xmlns:a="http://schemas.openxmlformats.org/drawingml/2006/main" rot="10800000">
          <a:off x="338226" y="974905"/>
          <a:ext cx="1496833" cy="718677"/>
          <a:chOff x="-4940506" y="-1242657"/>
          <a:chExt cx="8386560" cy="2262216"/>
        </a:xfrm>
      </cdr:grpSpPr>
      <cdr:sp macro="" textlink="">
        <cdr:nvSpPr>
          <cdr:cNvPr id="13" name="TextBox 1"/>
          <cdr:cNvSpPr txBox="1"/>
        </cdr:nvSpPr>
        <cdr:spPr>
          <a:xfrm xmlns:a="http://schemas.openxmlformats.org/drawingml/2006/main" rot="10800000">
            <a:off x="-4940506" y="-1242657"/>
            <a:ext cx="8386560" cy="226221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12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</a:t>
            </a:r>
          </a:p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non-Standard PR</a:t>
            </a:r>
          </a:p>
        </cdr:txBody>
      </cdr:sp>
      <cdr:sp macro="" textlink="">
        <cdr:nvSpPr>
          <cdr:cNvPr id="14" name="Up Arrow 13"/>
          <cdr:cNvSpPr/>
        </cdr:nvSpPr>
        <cdr:spPr>
          <a:xfrm xmlns:a="http://schemas.openxmlformats.org/drawingml/2006/main">
            <a:off x="-918859" y="305193"/>
            <a:ext cx="252226" cy="435357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abs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766604</xdr:colOff>
      <xdr:row>5</xdr:row>
      <xdr:rowOff>4141</xdr:rowOff>
    </xdr:from>
    <xdr:to>
      <xdr:col>4</xdr:col>
      <xdr:colOff>85608</xdr:colOff>
      <xdr:row>15</xdr:row>
      <xdr:rowOff>170679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0.16685</cdr:x>
      <cdr:y>0.11675</cdr:y>
    </cdr:from>
    <cdr:to>
      <cdr:x>0.90629</cdr:x>
      <cdr:y>0.44189</cdr:y>
    </cdr:to>
    <cdr:grpSp>
      <cdr:nvGrpSpPr>
        <cdr:cNvPr id="8" name="Group 7"/>
        <cdr:cNvGrpSpPr/>
      </cdr:nvGrpSpPr>
      <cdr:grpSpPr>
        <a:xfrm xmlns:a="http://schemas.openxmlformats.org/drawingml/2006/main" rot="10800000">
          <a:off x="318651" y="234068"/>
          <a:ext cx="1412185" cy="651861"/>
          <a:chOff x="-801695" y="1488875"/>
          <a:chExt cx="5511163" cy="1754990"/>
        </a:xfrm>
      </cdr:grpSpPr>
      <cdr:sp macro="" textlink="">
        <cdr:nvSpPr>
          <cdr:cNvPr id="4" name="TextBox 1"/>
          <cdr:cNvSpPr txBox="1"/>
        </cdr:nvSpPr>
        <cdr:spPr>
          <a:xfrm xmlns:a="http://schemas.openxmlformats.org/drawingml/2006/main" rot="10800000">
            <a:off x="-801695" y="1531761"/>
            <a:ext cx="5511163" cy="171210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                           </a:t>
            </a:r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   </a:t>
            </a:r>
          </a:p>
          <a:p xmlns:a="http://schemas.openxmlformats.org/drawingml/2006/main">
            <a:endParaRPr lang="sv-SE" sz="800" baseline="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 xmlns:a="http://schemas.openxmlformats.org/drawingml/2006/main">
            <a:endParaRPr lang="sv-SE" sz="800" baseline="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 xmlns:a="http://schemas.openxmlformats.org/drawingml/2006/main"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</a:t>
            </a:r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Standard PR</a:t>
            </a:r>
          </a:p>
        </cdr:txBody>
      </cdr:sp>
      <cdr:sp macro="" textlink="">
        <cdr:nvSpPr>
          <cdr:cNvPr id="6" name="Up Arrow 5"/>
          <cdr:cNvSpPr/>
        </cdr:nvSpPr>
        <cdr:spPr>
          <a:xfrm xmlns:a="http://schemas.openxmlformats.org/drawingml/2006/main" rot="10800000">
            <a:off x="1788570" y="1488875"/>
            <a:ext cx="164173" cy="364025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relSizeAnchor>
  <cdr:absSizeAnchor xmlns:cdr="http://schemas.openxmlformats.org/drawingml/2006/chartDrawing">
    <cdr:from>
      <cdr:x>0.1771</cdr:x>
      <cdr:y>0.48627</cdr:y>
    </cdr:from>
    <cdr:ext cx="1496833" cy="718677"/>
    <cdr:grpSp>
      <cdr:nvGrpSpPr>
        <cdr:cNvPr id="12" name="Group 11"/>
        <cdr:cNvGrpSpPr/>
      </cdr:nvGrpSpPr>
      <cdr:grpSpPr>
        <a:xfrm xmlns:a="http://schemas.openxmlformats.org/drawingml/2006/main" rot="10800000">
          <a:off x="338226" y="974905"/>
          <a:ext cx="1496833" cy="718677"/>
          <a:chOff x="-4940506" y="-1242657"/>
          <a:chExt cx="8386560" cy="2262216"/>
        </a:xfrm>
      </cdr:grpSpPr>
      <cdr:sp macro="" textlink="">
        <cdr:nvSpPr>
          <cdr:cNvPr id="13" name="TextBox 1"/>
          <cdr:cNvSpPr txBox="1"/>
        </cdr:nvSpPr>
        <cdr:spPr>
          <a:xfrm xmlns:a="http://schemas.openxmlformats.org/drawingml/2006/main" rot="10800000">
            <a:off x="-4940506" y="-1242657"/>
            <a:ext cx="8386560" cy="226221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12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</a:t>
            </a:r>
          </a:p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non-Standard PR</a:t>
            </a:r>
          </a:p>
        </cdr:txBody>
      </cdr:sp>
      <cdr:sp macro="" textlink="">
        <cdr:nvSpPr>
          <cdr:cNvPr id="14" name="Up Arrow 13"/>
          <cdr:cNvSpPr/>
        </cdr:nvSpPr>
        <cdr:spPr>
          <a:xfrm xmlns:a="http://schemas.openxmlformats.org/drawingml/2006/main">
            <a:off x="-918859" y="305193"/>
            <a:ext cx="252226" cy="435357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abs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766604</xdr:colOff>
      <xdr:row>5</xdr:row>
      <xdr:rowOff>4141</xdr:rowOff>
    </xdr:from>
    <xdr:to>
      <xdr:col>4</xdr:col>
      <xdr:colOff>85608</xdr:colOff>
      <xdr:row>15</xdr:row>
      <xdr:rowOff>170679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0.16685</cdr:x>
      <cdr:y>0.11675</cdr:y>
    </cdr:from>
    <cdr:to>
      <cdr:x>0.90629</cdr:x>
      <cdr:y>0.44189</cdr:y>
    </cdr:to>
    <cdr:grpSp>
      <cdr:nvGrpSpPr>
        <cdr:cNvPr id="8" name="Group 7"/>
        <cdr:cNvGrpSpPr/>
      </cdr:nvGrpSpPr>
      <cdr:grpSpPr>
        <a:xfrm xmlns:a="http://schemas.openxmlformats.org/drawingml/2006/main" rot="10800000">
          <a:off x="318651" y="234068"/>
          <a:ext cx="1412185" cy="651861"/>
          <a:chOff x="-801695" y="1488875"/>
          <a:chExt cx="5511163" cy="1754990"/>
        </a:xfrm>
      </cdr:grpSpPr>
      <cdr:sp macro="" textlink="">
        <cdr:nvSpPr>
          <cdr:cNvPr id="4" name="TextBox 1"/>
          <cdr:cNvSpPr txBox="1"/>
        </cdr:nvSpPr>
        <cdr:spPr>
          <a:xfrm xmlns:a="http://schemas.openxmlformats.org/drawingml/2006/main" rot="10800000">
            <a:off x="-801695" y="1531761"/>
            <a:ext cx="5511163" cy="171210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                           </a:t>
            </a:r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   </a:t>
            </a:r>
          </a:p>
          <a:p xmlns:a="http://schemas.openxmlformats.org/drawingml/2006/main">
            <a:endParaRPr lang="sv-SE" sz="800" baseline="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 xmlns:a="http://schemas.openxmlformats.org/drawingml/2006/main">
            <a:endParaRPr lang="sv-SE" sz="800" baseline="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 xmlns:a="http://schemas.openxmlformats.org/drawingml/2006/main"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</a:t>
            </a:r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Standard PR</a:t>
            </a:r>
          </a:p>
        </cdr:txBody>
      </cdr:sp>
      <cdr:sp macro="" textlink="">
        <cdr:nvSpPr>
          <cdr:cNvPr id="6" name="Up Arrow 5"/>
          <cdr:cNvSpPr/>
        </cdr:nvSpPr>
        <cdr:spPr>
          <a:xfrm xmlns:a="http://schemas.openxmlformats.org/drawingml/2006/main" rot="10800000">
            <a:off x="1788570" y="1488875"/>
            <a:ext cx="164173" cy="364025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relSizeAnchor>
  <cdr:absSizeAnchor xmlns:cdr="http://schemas.openxmlformats.org/drawingml/2006/chartDrawing">
    <cdr:from>
      <cdr:x>0.1771</cdr:x>
      <cdr:y>0.48627</cdr:y>
    </cdr:from>
    <cdr:ext cx="1496833" cy="718677"/>
    <cdr:grpSp>
      <cdr:nvGrpSpPr>
        <cdr:cNvPr id="12" name="Group 11"/>
        <cdr:cNvGrpSpPr/>
      </cdr:nvGrpSpPr>
      <cdr:grpSpPr>
        <a:xfrm xmlns:a="http://schemas.openxmlformats.org/drawingml/2006/main" rot="10800000">
          <a:off x="338226" y="974905"/>
          <a:ext cx="1496833" cy="718677"/>
          <a:chOff x="-4940506" y="-1242657"/>
          <a:chExt cx="8386560" cy="2262216"/>
        </a:xfrm>
      </cdr:grpSpPr>
      <cdr:sp macro="" textlink="">
        <cdr:nvSpPr>
          <cdr:cNvPr id="13" name="TextBox 1"/>
          <cdr:cNvSpPr txBox="1"/>
        </cdr:nvSpPr>
        <cdr:spPr>
          <a:xfrm xmlns:a="http://schemas.openxmlformats.org/drawingml/2006/main" rot="10800000">
            <a:off x="-4940506" y="-1242657"/>
            <a:ext cx="8386560" cy="226221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12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</a:t>
            </a:r>
          </a:p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non-Standard PR</a:t>
            </a:r>
          </a:p>
        </cdr:txBody>
      </cdr:sp>
      <cdr:sp macro="" textlink="">
        <cdr:nvSpPr>
          <cdr:cNvPr id="14" name="Up Arrow 13"/>
          <cdr:cNvSpPr/>
        </cdr:nvSpPr>
        <cdr:spPr>
          <a:xfrm xmlns:a="http://schemas.openxmlformats.org/drawingml/2006/main">
            <a:off x="-918859" y="305193"/>
            <a:ext cx="252226" cy="435357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abs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785654</xdr:colOff>
      <xdr:row>5</xdr:row>
      <xdr:rowOff>4141</xdr:rowOff>
    </xdr:from>
    <xdr:to>
      <xdr:col>4</xdr:col>
      <xdr:colOff>104658</xdr:colOff>
      <xdr:row>15</xdr:row>
      <xdr:rowOff>170679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0.5241</cdr:x>
      <cdr:y>0.04135</cdr:y>
    </cdr:from>
    <cdr:to>
      <cdr:x>1</cdr:x>
      <cdr:y>0.26311</cdr:y>
    </cdr:to>
    <cdr:grpSp>
      <cdr:nvGrpSpPr>
        <cdr:cNvPr id="8" name="Group 7"/>
        <cdr:cNvGrpSpPr/>
      </cdr:nvGrpSpPr>
      <cdr:grpSpPr>
        <a:xfrm xmlns:a="http://schemas.openxmlformats.org/drawingml/2006/main" rot="10800000">
          <a:off x="1025889" y="85658"/>
          <a:ext cx="931540" cy="459384"/>
          <a:chOff x="-801700" y="1823699"/>
          <a:chExt cx="4901537" cy="1196952"/>
        </a:xfrm>
      </cdr:grpSpPr>
      <cdr:sp macro="" textlink="">
        <cdr:nvSpPr>
          <cdr:cNvPr id="4" name="TextBox 1"/>
          <cdr:cNvSpPr txBox="1"/>
        </cdr:nvSpPr>
        <cdr:spPr>
          <a:xfrm xmlns:a="http://schemas.openxmlformats.org/drawingml/2006/main" rot="10800000">
            <a:off x="-801700" y="1955348"/>
            <a:ext cx="4901537" cy="1065303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                         </a:t>
            </a:r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   </a:t>
            </a:r>
          </a:p>
          <a:p xmlns:a="http://schemas.openxmlformats.org/drawingml/2006/main"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</a:t>
            </a:r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Standard PR</a:t>
            </a:r>
          </a:p>
        </cdr:txBody>
      </cdr:sp>
      <cdr:sp macro="" textlink="">
        <cdr:nvSpPr>
          <cdr:cNvPr id="6" name="Up Arrow 5"/>
          <cdr:cNvSpPr/>
        </cdr:nvSpPr>
        <cdr:spPr>
          <a:xfrm xmlns:a="http://schemas.openxmlformats.org/drawingml/2006/main" rot="10800000">
            <a:off x="1605682" y="1823699"/>
            <a:ext cx="164174" cy="364024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relSizeAnchor>
  <cdr:absSizeAnchor xmlns:cdr="http://schemas.openxmlformats.org/drawingml/2006/chartDrawing">
    <cdr:from>
      <cdr:x>0.55369</cdr:x>
      <cdr:y>0.65522</cdr:y>
    </cdr:from>
    <cdr:ext cx="912015" cy="387046"/>
    <cdr:grpSp>
      <cdr:nvGrpSpPr>
        <cdr:cNvPr id="12" name="Group 11"/>
        <cdr:cNvGrpSpPr/>
      </cdr:nvGrpSpPr>
      <cdr:grpSpPr>
        <a:xfrm xmlns:a="http://schemas.openxmlformats.org/drawingml/2006/main" rot="10800000">
          <a:off x="1083809" y="1357313"/>
          <a:ext cx="873620" cy="387046"/>
          <a:chOff x="-5245056" y="-598892"/>
          <a:chExt cx="5109913" cy="1218330"/>
        </a:xfrm>
      </cdr:grpSpPr>
      <cdr:sp macro="" textlink="">
        <cdr:nvSpPr>
          <cdr:cNvPr id="13" name="TextBox 1"/>
          <cdr:cNvSpPr txBox="1"/>
        </cdr:nvSpPr>
        <cdr:spPr>
          <a:xfrm xmlns:a="http://schemas.openxmlformats.org/drawingml/2006/main" rot="10800000">
            <a:off x="-5245056" y="-598892"/>
            <a:ext cx="5109913" cy="121833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12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</a:t>
            </a:r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</a:t>
            </a:r>
          </a:p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non-Standard PR</a:t>
            </a:r>
          </a:p>
        </cdr:txBody>
      </cdr:sp>
      <cdr:sp macro="" textlink="">
        <cdr:nvSpPr>
          <cdr:cNvPr id="14" name="Up Arrow 13"/>
          <cdr:cNvSpPr/>
        </cdr:nvSpPr>
        <cdr:spPr>
          <a:xfrm xmlns:a="http://schemas.openxmlformats.org/drawingml/2006/main">
            <a:off x="-2646932" y="-104079"/>
            <a:ext cx="252219" cy="435345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absSizeAnchor>
  <cdr:relSizeAnchor xmlns:cdr="http://schemas.openxmlformats.org/drawingml/2006/chartDrawing">
    <cdr:from>
      <cdr:x>0.17339</cdr:x>
      <cdr:y>0.37017</cdr:y>
    </cdr:from>
    <cdr:to>
      <cdr:x>0.61288</cdr:x>
      <cdr:y>0.6242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4322" y="757859"/>
          <a:ext cx="898072" cy="520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0.1586</cdr:x>
      <cdr:y>0.37607</cdr:y>
    </cdr:from>
    <cdr:to>
      <cdr:x>0.56553</cdr:x>
      <cdr:y>0.60205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24084" y="769955"/>
          <a:ext cx="831548" cy="4626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800">
              <a:latin typeface="Times New Roman" panose="02020603050405020304" pitchFamily="18" charset="0"/>
              <a:cs typeface="Times New Roman" panose="02020603050405020304" pitchFamily="18" charset="0"/>
            </a:rPr>
            <a:t>P-bet chosen and valued more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766604</xdr:colOff>
      <xdr:row>5</xdr:row>
      <xdr:rowOff>4141</xdr:rowOff>
    </xdr:from>
    <xdr:to>
      <xdr:col>4</xdr:col>
      <xdr:colOff>85608</xdr:colOff>
      <xdr:row>15</xdr:row>
      <xdr:rowOff>170679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785654</xdr:colOff>
      <xdr:row>5</xdr:row>
      <xdr:rowOff>4141</xdr:rowOff>
    </xdr:from>
    <xdr:to>
      <xdr:col>4</xdr:col>
      <xdr:colOff>104658</xdr:colOff>
      <xdr:row>15</xdr:row>
      <xdr:rowOff>170679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0.5241</cdr:x>
      <cdr:y>0.04135</cdr:y>
    </cdr:from>
    <cdr:to>
      <cdr:x>1</cdr:x>
      <cdr:y>0.26311</cdr:y>
    </cdr:to>
    <cdr:grpSp>
      <cdr:nvGrpSpPr>
        <cdr:cNvPr id="8" name="Group 7"/>
        <cdr:cNvGrpSpPr/>
      </cdr:nvGrpSpPr>
      <cdr:grpSpPr>
        <a:xfrm xmlns:a="http://schemas.openxmlformats.org/drawingml/2006/main" rot="10800000">
          <a:off x="1017568" y="82595"/>
          <a:ext cx="923986" cy="442955"/>
          <a:chOff x="-801700" y="1823700"/>
          <a:chExt cx="4901537" cy="1196951"/>
        </a:xfrm>
      </cdr:grpSpPr>
      <cdr:sp macro="" textlink="">
        <cdr:nvSpPr>
          <cdr:cNvPr id="4" name="TextBox 1"/>
          <cdr:cNvSpPr txBox="1"/>
        </cdr:nvSpPr>
        <cdr:spPr>
          <a:xfrm xmlns:a="http://schemas.openxmlformats.org/drawingml/2006/main" rot="10800000">
            <a:off x="-801700" y="1955349"/>
            <a:ext cx="4901537" cy="1065302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                         </a:t>
            </a:r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   </a:t>
            </a:r>
          </a:p>
          <a:p xmlns:a="http://schemas.openxmlformats.org/drawingml/2006/main"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</a:t>
            </a:r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Standard PR</a:t>
            </a:r>
          </a:p>
        </cdr:txBody>
      </cdr:sp>
      <cdr:sp macro="" textlink="">
        <cdr:nvSpPr>
          <cdr:cNvPr id="6" name="Up Arrow 5"/>
          <cdr:cNvSpPr/>
        </cdr:nvSpPr>
        <cdr:spPr>
          <a:xfrm xmlns:a="http://schemas.openxmlformats.org/drawingml/2006/main" rot="10800000">
            <a:off x="1605678" y="1823700"/>
            <a:ext cx="164176" cy="364023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relSizeAnchor>
  <cdr:absSizeAnchor xmlns:cdr="http://schemas.openxmlformats.org/drawingml/2006/chartDrawing">
    <cdr:from>
      <cdr:x>0.55369</cdr:x>
      <cdr:y>0.65522</cdr:y>
    </cdr:from>
    <cdr:ext cx="911565" cy="387046"/>
    <cdr:grpSp>
      <cdr:nvGrpSpPr>
        <cdr:cNvPr id="12" name="Group 11"/>
        <cdr:cNvGrpSpPr/>
      </cdr:nvGrpSpPr>
      <cdr:grpSpPr>
        <a:xfrm xmlns:a="http://schemas.openxmlformats.org/drawingml/2006/main" rot="10800000">
          <a:off x="1075019" y="1308772"/>
          <a:ext cx="866535" cy="387046"/>
          <a:chOff x="-5245056" y="-598897"/>
          <a:chExt cx="5109913" cy="1218336"/>
        </a:xfrm>
      </cdr:grpSpPr>
      <cdr:sp macro="" textlink="">
        <cdr:nvSpPr>
          <cdr:cNvPr id="13" name="TextBox 1"/>
          <cdr:cNvSpPr txBox="1"/>
        </cdr:nvSpPr>
        <cdr:spPr>
          <a:xfrm xmlns:a="http://schemas.openxmlformats.org/drawingml/2006/main" rot="10800000">
            <a:off x="-5245056" y="-598897"/>
            <a:ext cx="5109913" cy="121833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12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</a:t>
            </a:r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</a:t>
            </a:r>
          </a:p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non-Standard PR</a:t>
            </a:r>
          </a:p>
        </cdr:txBody>
      </cdr:sp>
      <cdr:sp macro="" textlink="">
        <cdr:nvSpPr>
          <cdr:cNvPr id="14" name="Up Arrow 13"/>
          <cdr:cNvSpPr/>
        </cdr:nvSpPr>
        <cdr:spPr>
          <a:xfrm xmlns:a="http://schemas.openxmlformats.org/drawingml/2006/main">
            <a:off x="-2646932" y="-104079"/>
            <a:ext cx="252219" cy="435345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absSizeAnchor>
  <cdr:relSizeAnchor xmlns:cdr="http://schemas.openxmlformats.org/drawingml/2006/chartDrawing">
    <cdr:from>
      <cdr:x>0.17339</cdr:x>
      <cdr:y>0.37017</cdr:y>
    </cdr:from>
    <cdr:to>
      <cdr:x>0.61288</cdr:x>
      <cdr:y>0.6242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4322" y="757859"/>
          <a:ext cx="898072" cy="520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0.1586</cdr:x>
      <cdr:y>0.37607</cdr:y>
    </cdr:from>
    <cdr:to>
      <cdr:x>0.56553</cdr:x>
      <cdr:y>0.60205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24084" y="769955"/>
          <a:ext cx="831548" cy="4626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800">
              <a:latin typeface="Times New Roman" panose="02020603050405020304" pitchFamily="18" charset="0"/>
              <a:cs typeface="Times New Roman" panose="02020603050405020304" pitchFamily="18" charset="0"/>
            </a:rPr>
            <a:t>P-bet chosen and valued more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785654</xdr:colOff>
      <xdr:row>5</xdr:row>
      <xdr:rowOff>4141</xdr:rowOff>
    </xdr:from>
    <xdr:to>
      <xdr:col>4</xdr:col>
      <xdr:colOff>104658</xdr:colOff>
      <xdr:row>15</xdr:row>
      <xdr:rowOff>170679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0.5241</cdr:x>
      <cdr:y>0.04135</cdr:y>
    </cdr:from>
    <cdr:to>
      <cdr:x>1</cdr:x>
      <cdr:y>0.26311</cdr:y>
    </cdr:to>
    <cdr:grpSp>
      <cdr:nvGrpSpPr>
        <cdr:cNvPr id="8" name="Group 7"/>
        <cdr:cNvGrpSpPr/>
      </cdr:nvGrpSpPr>
      <cdr:grpSpPr>
        <a:xfrm xmlns:a="http://schemas.openxmlformats.org/drawingml/2006/main" rot="10800000">
          <a:off x="1025889" y="85658"/>
          <a:ext cx="931540" cy="459384"/>
          <a:chOff x="-801700" y="1823699"/>
          <a:chExt cx="4901537" cy="1196952"/>
        </a:xfrm>
      </cdr:grpSpPr>
      <cdr:sp macro="" textlink="">
        <cdr:nvSpPr>
          <cdr:cNvPr id="4" name="TextBox 1"/>
          <cdr:cNvSpPr txBox="1"/>
        </cdr:nvSpPr>
        <cdr:spPr>
          <a:xfrm xmlns:a="http://schemas.openxmlformats.org/drawingml/2006/main" rot="10800000">
            <a:off x="-801700" y="1955348"/>
            <a:ext cx="4901537" cy="1065303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                         </a:t>
            </a:r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   </a:t>
            </a:r>
          </a:p>
          <a:p xmlns:a="http://schemas.openxmlformats.org/drawingml/2006/main"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</a:t>
            </a:r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Standard PR</a:t>
            </a:r>
          </a:p>
        </cdr:txBody>
      </cdr:sp>
      <cdr:sp macro="" textlink="">
        <cdr:nvSpPr>
          <cdr:cNvPr id="6" name="Up Arrow 5"/>
          <cdr:cNvSpPr/>
        </cdr:nvSpPr>
        <cdr:spPr>
          <a:xfrm xmlns:a="http://schemas.openxmlformats.org/drawingml/2006/main" rot="10800000">
            <a:off x="1605682" y="1823699"/>
            <a:ext cx="164174" cy="364024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relSizeAnchor>
  <cdr:absSizeAnchor xmlns:cdr="http://schemas.openxmlformats.org/drawingml/2006/chartDrawing">
    <cdr:from>
      <cdr:x>0.55369</cdr:x>
      <cdr:y>0.65522</cdr:y>
    </cdr:from>
    <cdr:ext cx="912015" cy="387046"/>
    <cdr:grpSp>
      <cdr:nvGrpSpPr>
        <cdr:cNvPr id="12" name="Group 11"/>
        <cdr:cNvGrpSpPr/>
      </cdr:nvGrpSpPr>
      <cdr:grpSpPr>
        <a:xfrm xmlns:a="http://schemas.openxmlformats.org/drawingml/2006/main" rot="10800000">
          <a:off x="1083809" y="1357313"/>
          <a:ext cx="873620" cy="387046"/>
          <a:chOff x="-5245056" y="-598892"/>
          <a:chExt cx="5109913" cy="1218330"/>
        </a:xfrm>
      </cdr:grpSpPr>
      <cdr:sp macro="" textlink="">
        <cdr:nvSpPr>
          <cdr:cNvPr id="13" name="TextBox 1"/>
          <cdr:cNvSpPr txBox="1"/>
        </cdr:nvSpPr>
        <cdr:spPr>
          <a:xfrm xmlns:a="http://schemas.openxmlformats.org/drawingml/2006/main" rot="10800000">
            <a:off x="-5245056" y="-598892"/>
            <a:ext cx="5109913" cy="121833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12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</a:t>
            </a:r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</a:t>
            </a:r>
          </a:p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non-Standard PR</a:t>
            </a:r>
          </a:p>
        </cdr:txBody>
      </cdr:sp>
      <cdr:sp macro="" textlink="">
        <cdr:nvSpPr>
          <cdr:cNvPr id="14" name="Up Arrow 13"/>
          <cdr:cNvSpPr/>
        </cdr:nvSpPr>
        <cdr:spPr>
          <a:xfrm xmlns:a="http://schemas.openxmlformats.org/drawingml/2006/main">
            <a:off x="-2646932" y="-104079"/>
            <a:ext cx="252219" cy="435345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absSizeAnchor>
  <cdr:relSizeAnchor xmlns:cdr="http://schemas.openxmlformats.org/drawingml/2006/chartDrawing">
    <cdr:from>
      <cdr:x>0.17339</cdr:x>
      <cdr:y>0.37017</cdr:y>
    </cdr:from>
    <cdr:to>
      <cdr:x>0.61288</cdr:x>
      <cdr:y>0.6242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4322" y="757859"/>
          <a:ext cx="898072" cy="520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0.1586</cdr:x>
      <cdr:y>0.37607</cdr:y>
    </cdr:from>
    <cdr:to>
      <cdr:x>0.56553</cdr:x>
      <cdr:y>0.60205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24084" y="769955"/>
          <a:ext cx="831548" cy="4626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800">
              <a:latin typeface="Times New Roman" panose="02020603050405020304" pitchFamily="18" charset="0"/>
              <a:cs typeface="Times New Roman" panose="02020603050405020304" pitchFamily="18" charset="0"/>
            </a:rPr>
            <a:t>P-bet chosen and valued more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785654</xdr:colOff>
      <xdr:row>5</xdr:row>
      <xdr:rowOff>4141</xdr:rowOff>
    </xdr:from>
    <xdr:to>
      <xdr:col>4</xdr:col>
      <xdr:colOff>104658</xdr:colOff>
      <xdr:row>15</xdr:row>
      <xdr:rowOff>170679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678793</xdr:colOff>
      <xdr:row>5</xdr:row>
      <xdr:rowOff>8759</xdr:rowOff>
    </xdr:from>
    <xdr:to>
      <xdr:col>5</xdr:col>
      <xdr:colOff>1859004</xdr:colOff>
      <xdr:row>15</xdr:row>
      <xdr:rowOff>175297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1988206</xdr:colOff>
      <xdr:row>5</xdr:row>
      <xdr:rowOff>0</xdr:rowOff>
    </xdr:from>
    <xdr:to>
      <xdr:col>7</xdr:col>
      <xdr:colOff>794831</xdr:colOff>
      <xdr:row>15</xdr:row>
      <xdr:rowOff>166538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0.17339</cdr:x>
      <cdr:y>0.37017</cdr:y>
    </cdr:from>
    <cdr:to>
      <cdr:x>0.61288</cdr:x>
      <cdr:y>0.6242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4322" y="757859"/>
          <a:ext cx="898072" cy="520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0.58002</cdr:x>
      <cdr:y>0.02998</cdr:y>
    </cdr:from>
    <cdr:to>
      <cdr:x>0.97852</cdr:x>
      <cdr:y>0.22735</cdr:y>
    </cdr:to>
    <cdr:grpSp>
      <cdr:nvGrpSpPr>
        <cdr:cNvPr id="8" name="Group 7"/>
        <cdr:cNvGrpSpPr/>
      </cdr:nvGrpSpPr>
      <cdr:grpSpPr>
        <a:xfrm xmlns:a="http://schemas.openxmlformats.org/drawingml/2006/main" rot="10800000">
          <a:off x="1156656" y="58470"/>
          <a:ext cx="794675" cy="384933"/>
          <a:chOff x="-801699" y="1820262"/>
          <a:chExt cx="4104275" cy="1065304"/>
        </a:xfrm>
      </cdr:grpSpPr>
      <cdr:sp macro="" textlink="">
        <cdr:nvSpPr>
          <cdr:cNvPr id="4" name="TextBox 1"/>
          <cdr:cNvSpPr txBox="1"/>
        </cdr:nvSpPr>
        <cdr:spPr>
          <a:xfrm xmlns:a="http://schemas.openxmlformats.org/drawingml/2006/main" rot="10800000">
            <a:off x="-801699" y="1820262"/>
            <a:ext cx="4104275" cy="106530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Standard PR</a:t>
            </a:r>
          </a:p>
        </cdr:txBody>
      </cdr:sp>
      <cdr:sp macro="" textlink="">
        <cdr:nvSpPr>
          <cdr:cNvPr id="6" name="Up Arrow 5"/>
          <cdr:cNvSpPr/>
        </cdr:nvSpPr>
        <cdr:spPr>
          <a:xfrm xmlns:a="http://schemas.openxmlformats.org/drawingml/2006/main" rot="10800000">
            <a:off x="587890" y="1985500"/>
            <a:ext cx="164176" cy="364023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relSizeAnchor>
  <cdr:absSizeAnchor xmlns:cdr="http://schemas.openxmlformats.org/drawingml/2006/chartDrawing">
    <cdr:from>
      <cdr:x>0.48121</cdr:x>
      <cdr:y>0.74066</cdr:y>
    </cdr:from>
    <cdr:ext cx="991898" cy="315698"/>
    <cdr:grpSp>
      <cdr:nvGrpSpPr>
        <cdr:cNvPr id="12" name="Group 11"/>
        <cdr:cNvGrpSpPr/>
      </cdr:nvGrpSpPr>
      <cdr:grpSpPr>
        <a:xfrm xmlns:a="http://schemas.openxmlformats.org/drawingml/2006/main" rot="10800000">
          <a:off x="959613" y="1444517"/>
          <a:ext cx="991898" cy="315698"/>
          <a:chOff x="-5294260" y="-579777"/>
          <a:chExt cx="5570858" cy="993750"/>
        </a:xfrm>
      </cdr:grpSpPr>
      <cdr:sp macro="" textlink="">
        <cdr:nvSpPr>
          <cdr:cNvPr id="13" name="TextBox 1"/>
          <cdr:cNvSpPr txBox="1"/>
        </cdr:nvSpPr>
        <cdr:spPr>
          <a:xfrm xmlns:a="http://schemas.openxmlformats.org/drawingml/2006/main" rot="10800000">
            <a:off x="-5294260" y="-579777"/>
            <a:ext cx="5570858" cy="771963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120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non-Standard PR</a:t>
            </a:r>
          </a:p>
        </cdr:txBody>
      </cdr:sp>
      <cdr:sp macro="" textlink="">
        <cdr:nvSpPr>
          <cdr:cNvPr id="14" name="Up Arrow 13"/>
          <cdr:cNvSpPr/>
        </cdr:nvSpPr>
        <cdr:spPr>
          <a:xfrm xmlns:a="http://schemas.openxmlformats.org/drawingml/2006/main">
            <a:off x="-4024286" y="-21371"/>
            <a:ext cx="252213" cy="435344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absSizeAnchor>
  <cdr:relSizeAnchor xmlns:cdr="http://schemas.openxmlformats.org/drawingml/2006/chartDrawing">
    <cdr:from>
      <cdr:x>0.17339</cdr:x>
      <cdr:y>0.37017</cdr:y>
    </cdr:from>
    <cdr:to>
      <cdr:x>0.61288</cdr:x>
      <cdr:y>0.6242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4322" y="757859"/>
          <a:ext cx="898072" cy="520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0.1586</cdr:x>
      <cdr:y>0.37607</cdr:y>
    </cdr:from>
    <cdr:to>
      <cdr:x>0.56553</cdr:x>
      <cdr:y>0.60205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24084" y="769955"/>
          <a:ext cx="831548" cy="4626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800">
              <a:latin typeface="Times New Roman" panose="02020603050405020304" pitchFamily="18" charset="0"/>
              <a:cs typeface="Times New Roman" panose="02020603050405020304" pitchFamily="18" charset="0"/>
            </a:rPr>
            <a:t>P-bet chosen and valued more</a:t>
          </a:r>
        </a:p>
      </cdr:txBody>
    </cdr:sp>
  </cdr:relSizeAnchor>
  <cdr:relSizeAnchor xmlns:cdr="http://schemas.openxmlformats.org/drawingml/2006/chartDrawing">
    <cdr:from>
      <cdr:x>0.17339</cdr:x>
      <cdr:y>0.37017</cdr:y>
    </cdr:from>
    <cdr:to>
      <cdr:x>0.61288</cdr:x>
      <cdr:y>0.6242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54322" y="757859"/>
          <a:ext cx="898072" cy="520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0.17339</cdr:x>
      <cdr:y>0.37017</cdr:y>
    </cdr:from>
    <cdr:to>
      <cdr:x>0.61288</cdr:x>
      <cdr:y>0.6242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54322" y="757859"/>
          <a:ext cx="898072" cy="520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0.17339</cdr:x>
      <cdr:y>0.37017</cdr:y>
    </cdr:from>
    <cdr:to>
      <cdr:x>0.61288</cdr:x>
      <cdr:y>0.6242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4322" y="757859"/>
          <a:ext cx="898072" cy="520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5</xdr:col>
      <xdr:colOff>216969</xdr:colOff>
      <xdr:row>13</xdr:row>
      <xdr:rowOff>30947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</xdr:row>
      <xdr:rowOff>0</xdr:rowOff>
    </xdr:from>
    <xdr:to>
      <xdr:col>9</xdr:col>
      <xdr:colOff>220704</xdr:colOff>
      <xdr:row>13</xdr:row>
      <xdr:rowOff>14138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2</xdr:row>
      <xdr:rowOff>0</xdr:rowOff>
    </xdr:from>
    <xdr:to>
      <xdr:col>13</xdr:col>
      <xdr:colOff>220704</xdr:colOff>
      <xdr:row>13</xdr:row>
      <xdr:rowOff>14138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0.26056</cdr:x>
      <cdr:y>0</cdr:y>
    </cdr:from>
    <cdr:to>
      <cdr:x>1</cdr:x>
      <cdr:y>0.20508</cdr:y>
    </cdr:to>
    <cdr:grpSp>
      <cdr:nvGrpSpPr>
        <cdr:cNvPr id="8" name="Group 7"/>
        <cdr:cNvGrpSpPr/>
      </cdr:nvGrpSpPr>
      <cdr:grpSpPr>
        <a:xfrm xmlns:a="http://schemas.openxmlformats.org/drawingml/2006/main" rot="10800000">
          <a:off x="529542" y="0"/>
          <a:ext cx="1502780" cy="436092"/>
          <a:chOff x="-801695" y="2136926"/>
          <a:chExt cx="5511163" cy="1106939"/>
        </a:xfrm>
      </cdr:grpSpPr>
      <cdr:sp macro="" textlink="">
        <cdr:nvSpPr>
          <cdr:cNvPr id="4" name="TextBox 1"/>
          <cdr:cNvSpPr txBox="1"/>
        </cdr:nvSpPr>
        <cdr:spPr>
          <a:xfrm xmlns:a="http://schemas.openxmlformats.org/drawingml/2006/main" rot="10800000">
            <a:off x="-801695" y="2136926"/>
            <a:ext cx="5511163" cy="1106939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</a:t>
            </a:r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Standard PR</a:t>
            </a:r>
          </a:p>
        </cdr:txBody>
      </cdr:sp>
      <cdr:sp macro="" textlink="">
        <cdr:nvSpPr>
          <cdr:cNvPr id="6" name="Up Arrow 5"/>
          <cdr:cNvSpPr/>
        </cdr:nvSpPr>
        <cdr:spPr>
          <a:xfrm xmlns:a="http://schemas.openxmlformats.org/drawingml/2006/main" rot="10800000">
            <a:off x="1770722" y="2162498"/>
            <a:ext cx="164174" cy="364025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relSizeAnchor>
  <cdr:absSizeAnchor xmlns:cdr="http://schemas.openxmlformats.org/drawingml/2006/chartDrawing">
    <cdr:from>
      <cdr:x>0.26833</cdr:x>
      <cdr:y>0.60654</cdr:y>
    </cdr:from>
    <cdr:ext cx="1496831" cy="718674"/>
    <cdr:grpSp>
      <cdr:nvGrpSpPr>
        <cdr:cNvPr id="12" name="Group 11"/>
        <cdr:cNvGrpSpPr/>
      </cdr:nvGrpSpPr>
      <cdr:grpSpPr>
        <a:xfrm xmlns:a="http://schemas.openxmlformats.org/drawingml/2006/main" rot="10800000">
          <a:off x="545333" y="1289775"/>
          <a:ext cx="1486989" cy="718674"/>
          <a:chOff x="-5229233" y="-1608489"/>
          <a:chExt cx="8386560" cy="2262216"/>
        </a:xfrm>
      </cdr:grpSpPr>
      <cdr:sp macro="" textlink="">
        <cdr:nvSpPr>
          <cdr:cNvPr id="13" name="TextBox 1"/>
          <cdr:cNvSpPr txBox="1"/>
        </cdr:nvSpPr>
        <cdr:spPr>
          <a:xfrm xmlns:a="http://schemas.openxmlformats.org/drawingml/2006/main" rot="10800000">
            <a:off x="-5229233" y="-1608489"/>
            <a:ext cx="8386560" cy="226221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12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</a:t>
            </a:r>
          </a:p>
          <a:p xmlns:a="http://schemas.openxmlformats.org/drawingml/2006/main">
            <a:r>
              <a:rPr lang="sv-SE" sz="120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non-Standard PR</a:t>
            </a:r>
          </a:p>
        </cdr:txBody>
      </cdr:sp>
      <cdr:sp macro="" textlink="">
        <cdr:nvSpPr>
          <cdr:cNvPr id="14" name="Up Arrow 13"/>
          <cdr:cNvSpPr/>
        </cdr:nvSpPr>
        <cdr:spPr>
          <a:xfrm xmlns:a="http://schemas.openxmlformats.org/drawingml/2006/main">
            <a:off x="-1192528" y="-608110"/>
            <a:ext cx="252214" cy="435353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absSizeAnchor>
  <cdr:relSizeAnchor xmlns:cdr="http://schemas.openxmlformats.org/drawingml/2006/chartDrawing">
    <cdr:from>
      <cdr:x>0.17339</cdr:x>
      <cdr:y>0.37017</cdr:y>
    </cdr:from>
    <cdr:to>
      <cdr:x>0.61288</cdr:x>
      <cdr:y>0.6242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4322" y="757859"/>
          <a:ext cx="898072" cy="520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0.12756</cdr:x>
      <cdr:y>0.37607</cdr:y>
    </cdr:from>
    <cdr:to>
      <cdr:x>0.53449</cdr:x>
      <cdr:y>0.60205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60959" y="773424"/>
          <a:ext cx="832485" cy="464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800">
              <a:latin typeface="Times New Roman" panose="02020603050405020304" pitchFamily="18" charset="0"/>
              <a:cs typeface="Times New Roman" panose="02020603050405020304" pitchFamily="18" charset="0"/>
            </a:rPr>
            <a:t>$-bet chosen and valued more</a:t>
          </a:r>
        </a:p>
      </cdr:txBody>
    </cdr:sp>
  </cdr:relSizeAnchor>
  <cdr:relSizeAnchor xmlns:cdr="http://schemas.openxmlformats.org/drawingml/2006/chartDrawing">
    <cdr:from>
      <cdr:x>0.17339</cdr:x>
      <cdr:y>0.37017</cdr:y>
    </cdr:from>
    <cdr:to>
      <cdr:x>0.61288</cdr:x>
      <cdr:y>0.6242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54322" y="757859"/>
          <a:ext cx="898072" cy="520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0.17339</cdr:x>
      <cdr:y>0.37017</cdr:y>
    </cdr:from>
    <cdr:to>
      <cdr:x>0.61288</cdr:x>
      <cdr:y>0.6242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54322" y="757859"/>
          <a:ext cx="898072" cy="520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0.17339</cdr:x>
      <cdr:y>0.37017</cdr:y>
    </cdr:from>
    <cdr:to>
      <cdr:x>0.61288</cdr:x>
      <cdr:y>0.6242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354322" y="757859"/>
          <a:ext cx="898072" cy="520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0.17339</cdr:x>
      <cdr:y>0.37017</cdr:y>
    </cdr:from>
    <cdr:to>
      <cdr:x>0.61288</cdr:x>
      <cdr:y>0.6242</cdr:y>
    </cdr:to>
    <cdr:sp macro="" textlink="">
      <cdr:nvSpPr>
        <cdr:cNvPr id="19" name="TextBox 1"/>
        <cdr:cNvSpPr txBox="1"/>
      </cdr:nvSpPr>
      <cdr:spPr>
        <a:xfrm xmlns:a="http://schemas.openxmlformats.org/drawingml/2006/main">
          <a:off x="354322" y="757859"/>
          <a:ext cx="898072" cy="520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0.17339</cdr:x>
      <cdr:y>0.37017</cdr:y>
    </cdr:from>
    <cdr:to>
      <cdr:x>0.61288</cdr:x>
      <cdr:y>0.6242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354322" y="757859"/>
          <a:ext cx="898072" cy="520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0.17339</cdr:x>
      <cdr:y>0.37017</cdr:y>
    </cdr:from>
    <cdr:to>
      <cdr:x>0.61288</cdr:x>
      <cdr:y>0.6242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354322" y="757859"/>
          <a:ext cx="898072" cy="520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0.17339</cdr:x>
      <cdr:y>0.37017</cdr:y>
    </cdr:from>
    <cdr:to>
      <cdr:x>0.61288</cdr:x>
      <cdr:y>0.6242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354322" y="757859"/>
          <a:ext cx="898072" cy="520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0.17339</cdr:x>
      <cdr:y>0.37017</cdr:y>
    </cdr:from>
    <cdr:to>
      <cdr:x>0.61288</cdr:x>
      <cdr:y>0.6242</cdr:y>
    </cdr:to>
    <cdr:sp macro="" textlink="">
      <cdr:nvSpPr>
        <cdr:cNvPr id="29" name="TextBox 1"/>
        <cdr:cNvSpPr txBox="1"/>
      </cdr:nvSpPr>
      <cdr:spPr>
        <a:xfrm xmlns:a="http://schemas.openxmlformats.org/drawingml/2006/main">
          <a:off x="354322" y="757859"/>
          <a:ext cx="898072" cy="520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0.16685</cdr:x>
      <cdr:y>0.11675</cdr:y>
    </cdr:from>
    <cdr:to>
      <cdr:x>0.90629</cdr:x>
      <cdr:y>0.44189</cdr:y>
    </cdr:to>
    <cdr:grpSp>
      <cdr:nvGrpSpPr>
        <cdr:cNvPr id="8" name="Group 7"/>
        <cdr:cNvGrpSpPr/>
      </cdr:nvGrpSpPr>
      <cdr:grpSpPr>
        <a:xfrm xmlns:a="http://schemas.openxmlformats.org/drawingml/2006/main" rot="10800000">
          <a:off x="318651" y="234068"/>
          <a:ext cx="1412185" cy="651861"/>
          <a:chOff x="-801695" y="1488875"/>
          <a:chExt cx="5511163" cy="1754990"/>
        </a:xfrm>
      </cdr:grpSpPr>
      <cdr:sp macro="" textlink="">
        <cdr:nvSpPr>
          <cdr:cNvPr id="4" name="TextBox 1"/>
          <cdr:cNvSpPr txBox="1"/>
        </cdr:nvSpPr>
        <cdr:spPr>
          <a:xfrm xmlns:a="http://schemas.openxmlformats.org/drawingml/2006/main" rot="10800000">
            <a:off x="-801695" y="1531761"/>
            <a:ext cx="5511163" cy="171210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                           </a:t>
            </a:r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   </a:t>
            </a:r>
          </a:p>
          <a:p xmlns:a="http://schemas.openxmlformats.org/drawingml/2006/main">
            <a:endParaRPr lang="sv-SE" sz="800" baseline="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 xmlns:a="http://schemas.openxmlformats.org/drawingml/2006/main">
            <a:endParaRPr lang="sv-SE" sz="800" baseline="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 xmlns:a="http://schemas.openxmlformats.org/drawingml/2006/main"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</a:t>
            </a:r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Standard PR</a:t>
            </a:r>
          </a:p>
        </cdr:txBody>
      </cdr:sp>
      <cdr:sp macro="" textlink="">
        <cdr:nvSpPr>
          <cdr:cNvPr id="6" name="Up Arrow 5"/>
          <cdr:cNvSpPr/>
        </cdr:nvSpPr>
        <cdr:spPr>
          <a:xfrm xmlns:a="http://schemas.openxmlformats.org/drawingml/2006/main" rot="10800000">
            <a:off x="1788570" y="1488875"/>
            <a:ext cx="164173" cy="364025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relSizeAnchor>
  <cdr:absSizeAnchor xmlns:cdr="http://schemas.openxmlformats.org/drawingml/2006/chartDrawing">
    <cdr:from>
      <cdr:x>0.1771</cdr:x>
      <cdr:y>0.48627</cdr:y>
    </cdr:from>
    <cdr:ext cx="1496833" cy="718677"/>
    <cdr:grpSp>
      <cdr:nvGrpSpPr>
        <cdr:cNvPr id="12" name="Group 11"/>
        <cdr:cNvGrpSpPr/>
      </cdr:nvGrpSpPr>
      <cdr:grpSpPr>
        <a:xfrm xmlns:a="http://schemas.openxmlformats.org/drawingml/2006/main" rot="10800000">
          <a:off x="338226" y="974905"/>
          <a:ext cx="1496833" cy="718677"/>
          <a:chOff x="-4940506" y="-1242657"/>
          <a:chExt cx="8386560" cy="2262216"/>
        </a:xfrm>
      </cdr:grpSpPr>
      <cdr:sp macro="" textlink="">
        <cdr:nvSpPr>
          <cdr:cNvPr id="13" name="TextBox 1"/>
          <cdr:cNvSpPr txBox="1"/>
        </cdr:nvSpPr>
        <cdr:spPr>
          <a:xfrm xmlns:a="http://schemas.openxmlformats.org/drawingml/2006/main" rot="10800000">
            <a:off x="-4940506" y="-1242657"/>
            <a:ext cx="8386560" cy="226221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12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</a:t>
            </a:r>
          </a:p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non-Standard PR</a:t>
            </a:r>
          </a:p>
        </cdr:txBody>
      </cdr:sp>
      <cdr:sp macro="" textlink="">
        <cdr:nvSpPr>
          <cdr:cNvPr id="14" name="Up Arrow 13"/>
          <cdr:cNvSpPr/>
        </cdr:nvSpPr>
        <cdr:spPr>
          <a:xfrm xmlns:a="http://schemas.openxmlformats.org/drawingml/2006/main">
            <a:off x="-918859" y="305193"/>
            <a:ext cx="252226" cy="435357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abs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0.17339</cdr:x>
      <cdr:y>0.37017</cdr:y>
    </cdr:from>
    <cdr:to>
      <cdr:x>0.61288</cdr:x>
      <cdr:y>0.6242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4322" y="757859"/>
          <a:ext cx="898072" cy="520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0.22682</cdr:x>
      <cdr:y>0.02039</cdr:y>
    </cdr:from>
    <cdr:to>
      <cdr:x>0.96626</cdr:x>
      <cdr:y>0.24241</cdr:y>
    </cdr:to>
    <cdr:grpSp>
      <cdr:nvGrpSpPr>
        <cdr:cNvPr id="8" name="Group 7"/>
        <cdr:cNvGrpSpPr/>
      </cdr:nvGrpSpPr>
      <cdr:grpSpPr>
        <a:xfrm xmlns:a="http://schemas.openxmlformats.org/drawingml/2006/main" rot="10800000">
          <a:off x="461818" y="43016"/>
          <a:ext cx="1505542" cy="468381"/>
          <a:chOff x="-801695" y="2045483"/>
          <a:chExt cx="5511163" cy="1198382"/>
        </a:xfrm>
      </cdr:grpSpPr>
      <cdr:sp macro="" textlink="">
        <cdr:nvSpPr>
          <cdr:cNvPr id="4" name="TextBox 1"/>
          <cdr:cNvSpPr txBox="1"/>
        </cdr:nvSpPr>
        <cdr:spPr>
          <a:xfrm xmlns:a="http://schemas.openxmlformats.org/drawingml/2006/main" rot="10800000">
            <a:off x="-801695" y="2356686"/>
            <a:ext cx="5511163" cy="887179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                   </a:t>
            </a:r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   </a:t>
            </a:r>
          </a:p>
          <a:p xmlns:a="http://schemas.openxmlformats.org/drawingml/2006/main"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</a:t>
            </a:r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Standard PR</a:t>
            </a:r>
          </a:p>
        </cdr:txBody>
      </cdr:sp>
      <cdr:sp macro="" textlink="">
        <cdr:nvSpPr>
          <cdr:cNvPr id="6" name="Up Arrow 5"/>
          <cdr:cNvSpPr/>
        </cdr:nvSpPr>
        <cdr:spPr>
          <a:xfrm xmlns:a="http://schemas.openxmlformats.org/drawingml/2006/main" rot="10800000">
            <a:off x="1889599" y="2045483"/>
            <a:ext cx="164173" cy="364024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relSizeAnchor>
  <cdr:absSizeAnchor xmlns:cdr="http://schemas.openxmlformats.org/drawingml/2006/chartDrawing">
    <cdr:from>
      <cdr:x>0.2409</cdr:x>
      <cdr:y>0.59313</cdr:y>
    </cdr:from>
    <cdr:ext cx="1496831" cy="718676"/>
    <cdr:grpSp>
      <cdr:nvGrpSpPr>
        <cdr:cNvPr id="12" name="Group 11"/>
        <cdr:cNvGrpSpPr/>
      </cdr:nvGrpSpPr>
      <cdr:grpSpPr>
        <a:xfrm xmlns:a="http://schemas.openxmlformats.org/drawingml/2006/main" rot="10800000">
          <a:off x="490486" y="1251290"/>
          <a:ext cx="1496831" cy="718676"/>
          <a:chOff x="-4940506" y="-1242657"/>
          <a:chExt cx="8386560" cy="2262216"/>
        </a:xfrm>
      </cdr:grpSpPr>
      <cdr:sp macro="" textlink="">
        <cdr:nvSpPr>
          <cdr:cNvPr id="13" name="TextBox 1"/>
          <cdr:cNvSpPr txBox="1"/>
        </cdr:nvSpPr>
        <cdr:spPr>
          <a:xfrm xmlns:a="http://schemas.openxmlformats.org/drawingml/2006/main" rot="10800000">
            <a:off x="-4940506" y="-1242657"/>
            <a:ext cx="8386560" cy="226221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12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</a:t>
            </a:r>
          </a:p>
          <a:p xmlns:a="http://schemas.openxmlformats.org/drawingml/2006/main">
            <a:r>
              <a:rPr lang="sv-SE" sz="120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non-Standard PR</a:t>
            </a:r>
          </a:p>
        </cdr:txBody>
      </cdr:sp>
      <cdr:sp macro="" textlink="">
        <cdr:nvSpPr>
          <cdr:cNvPr id="14" name="Up Arrow 13"/>
          <cdr:cNvSpPr/>
        </cdr:nvSpPr>
        <cdr:spPr>
          <a:xfrm xmlns:a="http://schemas.openxmlformats.org/drawingml/2006/main">
            <a:off x="-607543" y="-244485"/>
            <a:ext cx="252219" cy="435353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absSizeAnchor>
  <cdr:relSizeAnchor xmlns:cdr="http://schemas.openxmlformats.org/drawingml/2006/chartDrawing">
    <cdr:from>
      <cdr:x>0.17339</cdr:x>
      <cdr:y>0.37017</cdr:y>
    </cdr:from>
    <cdr:to>
      <cdr:x>0.61288</cdr:x>
      <cdr:y>0.6242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4322" y="757859"/>
          <a:ext cx="898072" cy="520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766604</xdr:colOff>
      <xdr:row>5</xdr:row>
      <xdr:rowOff>4141</xdr:rowOff>
    </xdr:from>
    <xdr:to>
      <xdr:col>4</xdr:col>
      <xdr:colOff>85608</xdr:colOff>
      <xdr:row>15</xdr:row>
      <xdr:rowOff>170679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5</xdr:row>
      <xdr:rowOff>0</xdr:rowOff>
    </xdr:from>
    <xdr:to>
      <xdr:col>5</xdr:col>
      <xdr:colOff>1535154</xdr:colOff>
      <xdr:row>15</xdr:row>
      <xdr:rowOff>166538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7</xdr:col>
      <xdr:colOff>798554</xdr:colOff>
      <xdr:row>15</xdr:row>
      <xdr:rowOff>166538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0.20775</cdr:x>
      <cdr:y>0.03666</cdr:y>
    </cdr:from>
    <cdr:to>
      <cdr:x>0.94719</cdr:x>
      <cdr:y>0.19346</cdr:y>
    </cdr:to>
    <cdr:grpSp>
      <cdr:nvGrpSpPr>
        <cdr:cNvPr id="8" name="Group 7"/>
        <cdr:cNvGrpSpPr/>
      </cdr:nvGrpSpPr>
      <cdr:grpSpPr>
        <a:xfrm xmlns:a="http://schemas.openxmlformats.org/drawingml/2006/main" rot="10800000">
          <a:off x="398458" y="72451"/>
          <a:ext cx="1418222" cy="309882"/>
          <a:chOff x="-801695" y="2397555"/>
          <a:chExt cx="5511163" cy="846307"/>
        </a:xfrm>
      </cdr:grpSpPr>
      <cdr:sp macro="" textlink="">
        <cdr:nvSpPr>
          <cdr:cNvPr id="4" name="TextBox 1"/>
          <cdr:cNvSpPr txBox="1"/>
        </cdr:nvSpPr>
        <cdr:spPr>
          <a:xfrm xmlns:a="http://schemas.openxmlformats.org/drawingml/2006/main" rot="10800000">
            <a:off x="-801695" y="2508718"/>
            <a:ext cx="5511163" cy="73514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         </a:t>
            </a:r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</a:t>
            </a:r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Standard PR</a:t>
            </a:r>
          </a:p>
        </cdr:txBody>
      </cdr:sp>
      <cdr:sp macro="" textlink="">
        <cdr:nvSpPr>
          <cdr:cNvPr id="6" name="Up Arrow 5"/>
          <cdr:cNvSpPr/>
        </cdr:nvSpPr>
        <cdr:spPr>
          <a:xfrm xmlns:a="http://schemas.openxmlformats.org/drawingml/2006/main" rot="10800000">
            <a:off x="337539" y="2397555"/>
            <a:ext cx="164174" cy="364024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relSizeAnchor>
  <cdr:absSizeAnchor xmlns:cdr="http://schemas.openxmlformats.org/drawingml/2006/chartDrawing">
    <cdr:from>
      <cdr:x>0.36585</cdr:x>
      <cdr:y>0.71549</cdr:y>
    </cdr:from>
    <cdr:ext cx="1295449" cy="327752"/>
    <cdr:grpSp>
      <cdr:nvGrpSpPr>
        <cdr:cNvPr id="12" name="Group 11"/>
        <cdr:cNvGrpSpPr/>
      </cdr:nvGrpSpPr>
      <cdr:grpSpPr>
        <a:xfrm xmlns:a="http://schemas.openxmlformats.org/drawingml/2006/main" rot="10800000">
          <a:off x="701689" y="1414014"/>
          <a:ext cx="1216279" cy="327752"/>
          <a:chOff x="-4940506" y="-811326"/>
          <a:chExt cx="7258237" cy="1031686"/>
        </a:xfrm>
      </cdr:grpSpPr>
      <cdr:sp macro="" textlink="">
        <cdr:nvSpPr>
          <cdr:cNvPr id="13" name="TextBox 1"/>
          <cdr:cNvSpPr txBox="1"/>
        </cdr:nvSpPr>
        <cdr:spPr>
          <a:xfrm xmlns:a="http://schemas.openxmlformats.org/drawingml/2006/main" rot="10800000">
            <a:off x="-4940506" y="-811326"/>
            <a:ext cx="7258237" cy="103168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12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</a:t>
            </a:r>
          </a:p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non-Standard PR</a:t>
            </a:r>
          </a:p>
        </cdr:txBody>
      </cdr:sp>
      <cdr:sp macro="" textlink="">
        <cdr:nvSpPr>
          <cdr:cNvPr id="14" name="Up Arrow 13"/>
          <cdr:cNvSpPr/>
        </cdr:nvSpPr>
        <cdr:spPr>
          <a:xfrm xmlns:a="http://schemas.openxmlformats.org/drawingml/2006/main">
            <a:off x="-2585411" y="-431211"/>
            <a:ext cx="252219" cy="435352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abs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0.16685</cdr:x>
      <cdr:y>0.11675</cdr:y>
    </cdr:from>
    <cdr:to>
      <cdr:x>0.90629</cdr:x>
      <cdr:y>0.44189</cdr:y>
    </cdr:to>
    <cdr:grpSp>
      <cdr:nvGrpSpPr>
        <cdr:cNvPr id="8" name="Group 7"/>
        <cdr:cNvGrpSpPr/>
      </cdr:nvGrpSpPr>
      <cdr:grpSpPr>
        <a:xfrm xmlns:a="http://schemas.openxmlformats.org/drawingml/2006/main" rot="10800000">
          <a:off x="333030" y="230732"/>
          <a:ext cx="1475909" cy="642570"/>
          <a:chOff x="-801695" y="1488875"/>
          <a:chExt cx="5511163" cy="1754990"/>
        </a:xfrm>
      </cdr:grpSpPr>
      <cdr:sp macro="" textlink="">
        <cdr:nvSpPr>
          <cdr:cNvPr id="4" name="TextBox 1"/>
          <cdr:cNvSpPr txBox="1"/>
        </cdr:nvSpPr>
        <cdr:spPr>
          <a:xfrm xmlns:a="http://schemas.openxmlformats.org/drawingml/2006/main" rot="10800000">
            <a:off x="-801695" y="1531761"/>
            <a:ext cx="5511163" cy="171210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                           </a:t>
            </a:r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   </a:t>
            </a:r>
          </a:p>
          <a:p xmlns:a="http://schemas.openxmlformats.org/drawingml/2006/main">
            <a:endParaRPr lang="sv-SE" sz="800" baseline="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 xmlns:a="http://schemas.openxmlformats.org/drawingml/2006/main">
            <a:endParaRPr lang="sv-SE" sz="800" baseline="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 xmlns:a="http://schemas.openxmlformats.org/drawingml/2006/main"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</a:t>
            </a:r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Standard PR</a:t>
            </a:r>
          </a:p>
        </cdr:txBody>
      </cdr:sp>
      <cdr:sp macro="" textlink="">
        <cdr:nvSpPr>
          <cdr:cNvPr id="6" name="Up Arrow 5"/>
          <cdr:cNvSpPr/>
        </cdr:nvSpPr>
        <cdr:spPr>
          <a:xfrm xmlns:a="http://schemas.openxmlformats.org/drawingml/2006/main" rot="10800000">
            <a:off x="1788570" y="1488875"/>
            <a:ext cx="164173" cy="364025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relSizeAnchor>
  <cdr:absSizeAnchor xmlns:cdr="http://schemas.openxmlformats.org/drawingml/2006/chartDrawing">
    <cdr:from>
      <cdr:x>0.1771</cdr:x>
      <cdr:y>0.48627</cdr:y>
    </cdr:from>
    <cdr:ext cx="1496833" cy="718677"/>
    <cdr:grpSp>
      <cdr:nvGrpSpPr>
        <cdr:cNvPr id="12" name="Group 11"/>
        <cdr:cNvGrpSpPr/>
      </cdr:nvGrpSpPr>
      <cdr:grpSpPr>
        <a:xfrm xmlns:a="http://schemas.openxmlformats.org/drawingml/2006/main" rot="10800000">
          <a:off x="353488" y="961010"/>
          <a:ext cx="1496833" cy="718677"/>
          <a:chOff x="-4940506" y="-1242657"/>
          <a:chExt cx="8386560" cy="2262216"/>
        </a:xfrm>
      </cdr:grpSpPr>
      <cdr:sp macro="" textlink="">
        <cdr:nvSpPr>
          <cdr:cNvPr id="13" name="TextBox 1"/>
          <cdr:cNvSpPr txBox="1"/>
        </cdr:nvSpPr>
        <cdr:spPr>
          <a:xfrm xmlns:a="http://schemas.openxmlformats.org/drawingml/2006/main" rot="10800000">
            <a:off x="-4940506" y="-1242657"/>
            <a:ext cx="8386560" cy="226221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12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</a:t>
            </a:r>
          </a:p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non-Standard PR</a:t>
            </a:r>
          </a:p>
        </cdr:txBody>
      </cdr:sp>
      <cdr:sp macro="" textlink="">
        <cdr:nvSpPr>
          <cdr:cNvPr id="14" name="Up Arrow 13"/>
          <cdr:cNvSpPr/>
        </cdr:nvSpPr>
        <cdr:spPr>
          <a:xfrm xmlns:a="http://schemas.openxmlformats.org/drawingml/2006/main">
            <a:off x="-918859" y="305193"/>
            <a:ext cx="252226" cy="435357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abs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234792</xdr:colOff>
      <xdr:row>5</xdr:row>
      <xdr:rowOff>35891</xdr:rowOff>
    </xdr:from>
    <xdr:to>
      <xdr:col>3</xdr:col>
      <xdr:colOff>196733</xdr:colOff>
      <xdr:row>16</xdr:row>
      <xdr:rowOff>19867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469348</xdr:colOff>
      <xdr:row>8</xdr:row>
      <xdr:rowOff>88692</xdr:rowOff>
    </xdr:from>
    <xdr:to>
      <xdr:col>13</xdr:col>
      <xdr:colOff>336826</xdr:colOff>
      <xdr:row>12</xdr:row>
      <xdr:rowOff>55218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785654</xdr:colOff>
      <xdr:row>5</xdr:row>
      <xdr:rowOff>4141</xdr:rowOff>
    </xdr:from>
    <xdr:to>
      <xdr:col>4</xdr:col>
      <xdr:colOff>104658</xdr:colOff>
      <xdr:row>15</xdr:row>
      <xdr:rowOff>170679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0.5241</cdr:x>
      <cdr:y>0.04135</cdr:y>
    </cdr:from>
    <cdr:to>
      <cdr:x>1</cdr:x>
      <cdr:y>0.26311</cdr:y>
    </cdr:to>
    <cdr:grpSp>
      <cdr:nvGrpSpPr>
        <cdr:cNvPr id="8" name="Group 7"/>
        <cdr:cNvGrpSpPr/>
      </cdr:nvGrpSpPr>
      <cdr:grpSpPr>
        <a:xfrm xmlns:a="http://schemas.openxmlformats.org/drawingml/2006/main" rot="10800000">
          <a:off x="1012978" y="83757"/>
          <a:ext cx="919817" cy="449187"/>
          <a:chOff x="-801700" y="1823699"/>
          <a:chExt cx="4901537" cy="1196952"/>
        </a:xfrm>
      </cdr:grpSpPr>
      <cdr:sp macro="" textlink="">
        <cdr:nvSpPr>
          <cdr:cNvPr id="4" name="TextBox 1"/>
          <cdr:cNvSpPr txBox="1"/>
        </cdr:nvSpPr>
        <cdr:spPr>
          <a:xfrm xmlns:a="http://schemas.openxmlformats.org/drawingml/2006/main" rot="10800000">
            <a:off x="-801700" y="1955348"/>
            <a:ext cx="4901537" cy="1065303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                         </a:t>
            </a:r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   </a:t>
            </a:r>
          </a:p>
          <a:p xmlns:a="http://schemas.openxmlformats.org/drawingml/2006/main"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</a:t>
            </a:r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Standard PR</a:t>
            </a:r>
          </a:p>
        </cdr:txBody>
      </cdr:sp>
      <cdr:sp macro="" textlink="">
        <cdr:nvSpPr>
          <cdr:cNvPr id="6" name="Up Arrow 5"/>
          <cdr:cNvSpPr/>
        </cdr:nvSpPr>
        <cdr:spPr>
          <a:xfrm xmlns:a="http://schemas.openxmlformats.org/drawingml/2006/main" rot="10800000">
            <a:off x="1605682" y="1823699"/>
            <a:ext cx="164174" cy="364024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relSizeAnchor>
  <cdr:absSizeAnchor xmlns:cdr="http://schemas.openxmlformats.org/drawingml/2006/chartDrawing">
    <cdr:from>
      <cdr:x>0.55369</cdr:x>
      <cdr:y>0.65522</cdr:y>
    </cdr:from>
    <cdr:ext cx="912015" cy="387046"/>
    <cdr:grpSp>
      <cdr:nvGrpSpPr>
        <cdr:cNvPr id="12" name="Group 11"/>
        <cdr:cNvGrpSpPr/>
      </cdr:nvGrpSpPr>
      <cdr:grpSpPr>
        <a:xfrm xmlns:a="http://schemas.openxmlformats.org/drawingml/2006/main" rot="10800000">
          <a:off x="1070169" y="1327184"/>
          <a:ext cx="862626" cy="387046"/>
          <a:chOff x="-5245056" y="-598892"/>
          <a:chExt cx="5109913" cy="1218330"/>
        </a:xfrm>
      </cdr:grpSpPr>
      <cdr:sp macro="" textlink="">
        <cdr:nvSpPr>
          <cdr:cNvPr id="13" name="TextBox 1"/>
          <cdr:cNvSpPr txBox="1"/>
        </cdr:nvSpPr>
        <cdr:spPr>
          <a:xfrm xmlns:a="http://schemas.openxmlformats.org/drawingml/2006/main" rot="10800000">
            <a:off x="-5245056" y="-598892"/>
            <a:ext cx="5109913" cy="121833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12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</a:t>
            </a:r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</a:t>
            </a:r>
          </a:p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non-Standard PR</a:t>
            </a:r>
          </a:p>
        </cdr:txBody>
      </cdr:sp>
      <cdr:sp macro="" textlink="">
        <cdr:nvSpPr>
          <cdr:cNvPr id="14" name="Up Arrow 13"/>
          <cdr:cNvSpPr/>
        </cdr:nvSpPr>
        <cdr:spPr>
          <a:xfrm xmlns:a="http://schemas.openxmlformats.org/drawingml/2006/main">
            <a:off x="-2646932" y="-104079"/>
            <a:ext cx="252219" cy="435345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absSizeAnchor>
  <cdr:relSizeAnchor xmlns:cdr="http://schemas.openxmlformats.org/drawingml/2006/chartDrawing">
    <cdr:from>
      <cdr:x>0.17339</cdr:x>
      <cdr:y>0.37017</cdr:y>
    </cdr:from>
    <cdr:to>
      <cdr:x>0.61288</cdr:x>
      <cdr:y>0.6242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4322" y="757859"/>
          <a:ext cx="898072" cy="520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0.1586</cdr:x>
      <cdr:y>0.37607</cdr:y>
    </cdr:from>
    <cdr:to>
      <cdr:x>0.56553</cdr:x>
      <cdr:y>0.60205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24084" y="769955"/>
          <a:ext cx="831548" cy="4626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800">
              <a:latin typeface="Times New Roman" panose="02020603050405020304" pitchFamily="18" charset="0"/>
              <a:cs typeface="Times New Roman" panose="02020603050405020304" pitchFamily="18" charset="0"/>
            </a:rPr>
            <a:t>P-bet chosen and valued more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785654</xdr:colOff>
      <xdr:row>5</xdr:row>
      <xdr:rowOff>4141</xdr:rowOff>
    </xdr:from>
    <xdr:to>
      <xdr:col>4</xdr:col>
      <xdr:colOff>104658</xdr:colOff>
      <xdr:row>15</xdr:row>
      <xdr:rowOff>170679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423333</xdr:colOff>
      <xdr:row>4</xdr:row>
      <xdr:rowOff>169333</xdr:rowOff>
    </xdr:from>
    <xdr:to>
      <xdr:col>5</xdr:col>
      <xdr:colOff>1608027</xdr:colOff>
      <xdr:row>15</xdr:row>
      <xdr:rowOff>151419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0.26056</cdr:x>
      <cdr:y>0</cdr:y>
    </cdr:from>
    <cdr:to>
      <cdr:x>1</cdr:x>
      <cdr:y>0.27753</cdr:y>
    </cdr:to>
    <cdr:grpSp>
      <cdr:nvGrpSpPr>
        <cdr:cNvPr id="8" name="Group 7"/>
        <cdr:cNvGrpSpPr/>
      </cdr:nvGrpSpPr>
      <cdr:grpSpPr>
        <a:xfrm xmlns:a="http://schemas.openxmlformats.org/drawingml/2006/main" rot="10800000">
          <a:off x="499078" y="0"/>
          <a:ext cx="1416329" cy="553144"/>
          <a:chOff x="-801695" y="1745847"/>
          <a:chExt cx="5511163" cy="1498018"/>
        </a:xfrm>
      </cdr:grpSpPr>
      <cdr:sp macro="" textlink="">
        <cdr:nvSpPr>
          <cdr:cNvPr id="4" name="TextBox 1"/>
          <cdr:cNvSpPr txBox="1"/>
        </cdr:nvSpPr>
        <cdr:spPr>
          <a:xfrm xmlns:a="http://schemas.openxmlformats.org/drawingml/2006/main" rot="10800000">
            <a:off x="-801695" y="2136926"/>
            <a:ext cx="5511163" cy="1106939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                           </a:t>
            </a:r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   </a:t>
            </a:r>
          </a:p>
          <a:p xmlns:a="http://schemas.openxmlformats.org/drawingml/2006/main">
            <a:endParaRPr lang="sv-SE" sz="800" baseline="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 xmlns:a="http://schemas.openxmlformats.org/drawingml/2006/main">
            <a:r>
              <a:rPr lang="sv-SE" sz="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</a:t>
            </a:r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Standard PR</a:t>
            </a:r>
          </a:p>
        </cdr:txBody>
      </cdr:sp>
      <cdr:sp macro="" textlink="">
        <cdr:nvSpPr>
          <cdr:cNvPr id="6" name="Up Arrow 5"/>
          <cdr:cNvSpPr/>
        </cdr:nvSpPr>
        <cdr:spPr>
          <a:xfrm xmlns:a="http://schemas.openxmlformats.org/drawingml/2006/main" rot="10800000">
            <a:off x="1770721" y="1745847"/>
            <a:ext cx="164174" cy="364025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relSizeAnchor>
  <cdr:absSizeAnchor xmlns:cdr="http://schemas.openxmlformats.org/drawingml/2006/chartDrawing">
    <cdr:from>
      <cdr:x>0.26616</cdr:x>
      <cdr:y>0.64977</cdr:y>
    </cdr:from>
    <cdr:ext cx="1496831" cy="718677"/>
    <cdr:grpSp>
      <cdr:nvGrpSpPr>
        <cdr:cNvPr id="12" name="Group 11"/>
        <cdr:cNvGrpSpPr/>
      </cdr:nvGrpSpPr>
      <cdr:grpSpPr>
        <a:xfrm xmlns:a="http://schemas.openxmlformats.org/drawingml/2006/main" rot="10800000">
          <a:off x="509805" y="1295055"/>
          <a:ext cx="1405602" cy="698042"/>
          <a:chOff x="-5229233" y="-1608489"/>
          <a:chExt cx="8386560" cy="2262216"/>
        </a:xfrm>
      </cdr:grpSpPr>
      <cdr:sp macro="" textlink="">
        <cdr:nvSpPr>
          <cdr:cNvPr id="13" name="TextBox 1"/>
          <cdr:cNvSpPr txBox="1"/>
        </cdr:nvSpPr>
        <cdr:spPr>
          <a:xfrm xmlns:a="http://schemas.openxmlformats.org/drawingml/2006/main" rot="10800000">
            <a:off x="-5229233" y="-1608489"/>
            <a:ext cx="8386560" cy="226221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sv-SE" sz="12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</a:t>
            </a:r>
          </a:p>
          <a:p xmlns:a="http://schemas.openxmlformats.org/drawingml/2006/main">
            <a:r>
              <a:rPr lang="sv-SE" sz="8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non-Standard PR</a:t>
            </a:r>
          </a:p>
        </cdr:txBody>
      </cdr:sp>
      <cdr:sp macro="" textlink="">
        <cdr:nvSpPr>
          <cdr:cNvPr id="14" name="Up Arrow 13"/>
          <cdr:cNvSpPr/>
        </cdr:nvSpPr>
        <cdr:spPr>
          <a:xfrm xmlns:a="http://schemas.openxmlformats.org/drawingml/2006/main">
            <a:off x="-1192534" y="-48440"/>
            <a:ext cx="252219" cy="435353"/>
          </a:xfrm>
          <a:prstGeom xmlns:a="http://schemas.openxmlformats.org/drawingml/2006/main" prst="upArrow">
            <a:avLst/>
          </a:prstGeom>
        </cdr:spPr>
        <cdr:style>
          <a:lnRef xmlns:a="http://schemas.openxmlformats.org/drawingml/2006/main" idx="2">
            <a:schemeClr val="dk1">
              <a:shade val="50000"/>
            </a:schemeClr>
          </a:lnRef>
          <a:fillRef xmlns:a="http://schemas.openxmlformats.org/drawingml/2006/main" idx="1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sv-SE"/>
          </a:p>
        </cdr:txBody>
      </cdr:sp>
    </cdr:grpSp>
  </cdr:absSizeAnchor>
  <cdr:relSizeAnchor xmlns:cdr="http://schemas.openxmlformats.org/drawingml/2006/chartDrawing">
    <cdr:from>
      <cdr:x>0.17339</cdr:x>
      <cdr:y>0.37017</cdr:y>
    </cdr:from>
    <cdr:to>
      <cdr:x>0.61288</cdr:x>
      <cdr:y>0.6242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4322" y="757859"/>
          <a:ext cx="898072" cy="520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0.1586</cdr:x>
      <cdr:y>0.37607</cdr:y>
    </cdr:from>
    <cdr:to>
      <cdr:x>0.56553</cdr:x>
      <cdr:y>0.60205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23502" y="771696"/>
          <a:ext cx="830029" cy="4637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800">
              <a:latin typeface="Times New Roman" panose="02020603050405020304" pitchFamily="18" charset="0"/>
              <a:cs typeface="Times New Roman" panose="02020603050405020304" pitchFamily="18" charset="0"/>
            </a:rPr>
            <a:t>$-bet chosen and valued more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0.17339</cdr:x>
      <cdr:y>0.37017</cdr:y>
    </cdr:from>
    <cdr:to>
      <cdr:x>0.61288</cdr:x>
      <cdr:y>0.6242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4322" y="757859"/>
          <a:ext cx="898072" cy="520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en/Downloads/PT3%20Simulat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en/Downloads/PT3%20figure%20genera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3 Simulator"/>
      <sheetName val="vary p"/>
      <sheetName val="vary q"/>
      <sheetName val="vary r"/>
      <sheetName val="vary beta"/>
      <sheetName val="w(p)"/>
      <sheetName val="Figure 6"/>
      <sheetName val="WTA Calculator"/>
    </sheetNames>
    <sheetDataSet>
      <sheetData sheetId="0">
        <row r="2">
          <cell r="A2">
            <v>0.8</v>
          </cell>
          <cell r="B2">
            <v>0.2</v>
          </cell>
          <cell r="D2">
            <v>1</v>
          </cell>
          <cell r="K2">
            <v>1.25</v>
          </cell>
          <cell r="L2">
            <v>5</v>
          </cell>
        </row>
      </sheetData>
      <sheetData sheetId="1"/>
      <sheetData sheetId="2"/>
      <sheetData sheetId="3"/>
      <sheetData sheetId="4"/>
      <sheetData sheetId="5">
        <row r="5">
          <cell r="B5">
            <v>0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 Simulator"/>
      <sheetName val="vary r"/>
      <sheetName val="Vary P bet"/>
      <sheetName val="Vary $ bet"/>
      <sheetName val="No Loss Aversion"/>
      <sheetName val="Vary Beta"/>
      <sheetName val="Decision Weights"/>
    </sheetNames>
    <sheetDataSet>
      <sheetData sheetId="0">
        <row r="3">
          <cell r="I3">
            <v>0.7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tabSelected="1" workbookViewId="0">
      <selection activeCell="R20" sqref="R20"/>
    </sheetView>
  </sheetViews>
  <sheetFormatPr defaultColWidth="9.140625" defaultRowHeight="15" x14ac:dyDescent="0.25"/>
  <cols>
    <col min="1" max="16384" width="9.140625" style="43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4" tint="-0.499984740745262"/>
  </sheetPr>
  <dimension ref="B1:DM57"/>
  <sheetViews>
    <sheetView topLeftCell="B1" zoomScaleNormal="100" workbookViewId="0">
      <selection activeCell="O2" sqref="O2"/>
    </sheetView>
  </sheetViews>
  <sheetFormatPr defaultColWidth="9.140625" defaultRowHeight="15" x14ac:dyDescent="0.25"/>
  <cols>
    <col min="1" max="1" width="11.42578125" style="1" bestFit="1" customWidth="1"/>
    <col min="2" max="4" width="9.140625" style="1"/>
    <col min="5" max="5" width="12.28515625" style="1" bestFit="1" customWidth="1"/>
    <col min="6" max="6" width="28.42578125" style="1" bestFit="1" customWidth="1"/>
    <col min="7" max="7" width="17.85546875" style="1" bestFit="1" customWidth="1"/>
    <col min="8" max="8" width="12.5703125" style="1" bestFit="1" customWidth="1"/>
    <col min="9" max="9" width="9.140625" style="1"/>
    <col min="10" max="10" width="12.5703125" style="1" bestFit="1" customWidth="1"/>
    <col min="11" max="11" width="9.140625" style="1"/>
    <col min="12" max="12" width="11.28515625" style="1" customWidth="1"/>
    <col min="13" max="13" width="10.85546875" style="1" bestFit="1" customWidth="1"/>
    <col min="14" max="14" width="26.42578125" style="1" bestFit="1" customWidth="1"/>
    <col min="15" max="15" width="34" style="1" bestFit="1" customWidth="1"/>
    <col min="16" max="16" width="40.5703125" style="1" bestFit="1" customWidth="1"/>
    <col min="17" max="16384" width="9.140625" style="1"/>
  </cols>
  <sheetData>
    <row r="1" spans="2:117" ht="15.75" thickBot="1" x14ac:dyDescent="0.3">
      <c r="B1" s="48" t="s">
        <v>9</v>
      </c>
      <c r="C1" s="49"/>
      <c r="D1" s="49"/>
      <c r="E1" s="49"/>
      <c r="F1" s="50"/>
      <c r="G1" s="23" t="s">
        <v>7</v>
      </c>
      <c r="K1" s="2" t="s">
        <v>10</v>
      </c>
      <c r="L1" s="12" t="s">
        <v>11</v>
      </c>
      <c r="M1" s="12" t="s">
        <v>12</v>
      </c>
      <c r="N1" s="12" t="s">
        <v>23</v>
      </c>
      <c r="O1" s="12" t="s">
        <v>24</v>
      </c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</row>
    <row r="2" spans="2:117" thickBot="1" x14ac:dyDescent="0.4">
      <c r="B2" s="24" t="s">
        <v>0</v>
      </c>
      <c r="C2" s="17" t="s">
        <v>3</v>
      </c>
      <c r="D2" s="17" t="s">
        <v>4</v>
      </c>
      <c r="E2" s="44" t="s">
        <v>8</v>
      </c>
      <c r="F2" s="45" t="s">
        <v>5</v>
      </c>
      <c r="G2" s="25" t="s">
        <v>1</v>
      </c>
      <c r="K2" s="5">
        <v>0.01</v>
      </c>
      <c r="L2" s="1">
        <f t="shared" ref="L2:L57" si="0">+($K2*$B$3)*(1-$B$3)</f>
        <v>1.5999999999999996E-3</v>
      </c>
      <c r="M2" s="1">
        <f t="shared" ref="M2:M57" si="1">+$K2*$C$3*(1-$C$3)</f>
        <v>1.6000000000000001E-3</v>
      </c>
      <c r="N2" s="14">
        <f t="shared" ref="N2:N57" si="2">(-($B$3+$L2)*$E$3^$G$3+($C$3+$L2)*($F$3^$G$3))/((-2*$L2*($E$3^$G$3))+(2*$L2*($F$3^$G$3)))</f>
        <v>0.49999999999998207</v>
      </c>
      <c r="O2" s="16">
        <f t="shared" ref="O2:O57" si="3">(($B$3*($E$3^$G$3))-L2*($E$3^$G$3)-$C$3*($F$3^$G$3)+L2*($F$3^$G$3))/((2*L2*($F$3^$G$3))-(2*L2*($E$3^$G$3)))</f>
        <v>0.49999999999999983</v>
      </c>
      <c r="T2" s="30"/>
      <c r="U2" s="31"/>
      <c r="V2" s="32"/>
      <c r="W2" s="32"/>
      <c r="X2" s="32"/>
      <c r="Y2" s="32"/>
      <c r="Z2" s="32"/>
      <c r="AA2" s="32"/>
    </row>
    <row r="3" spans="2:117" thickBot="1" x14ac:dyDescent="0.4">
      <c r="B3" s="26">
        <v>0.8</v>
      </c>
      <c r="C3" s="27">
        <v>0.2</v>
      </c>
      <c r="D3" s="21">
        <v>1</v>
      </c>
      <c r="E3" s="27">
        <f>1/B3</f>
        <v>1.25</v>
      </c>
      <c r="F3" s="28">
        <f>+D3/C3</f>
        <v>5</v>
      </c>
      <c r="G3" s="29">
        <v>1</v>
      </c>
      <c r="K3" s="5">
        <v>0.05</v>
      </c>
      <c r="L3" s="1">
        <f t="shared" si="0"/>
        <v>8.0000000000000002E-3</v>
      </c>
      <c r="M3" s="1">
        <f t="shared" si="1"/>
        <v>8.0000000000000019E-3</v>
      </c>
      <c r="N3" s="16">
        <f t="shared" si="2"/>
        <v>0.50000000000000044</v>
      </c>
      <c r="O3" s="16">
        <f t="shared" si="3"/>
        <v>0.49999999999999989</v>
      </c>
    </row>
    <row r="4" spans="2:117" x14ac:dyDescent="0.35">
      <c r="B4" s="46" t="s">
        <v>16</v>
      </c>
      <c r="C4" s="46"/>
      <c r="D4" s="46"/>
      <c r="E4" s="46"/>
      <c r="F4" s="46"/>
      <c r="G4" s="46"/>
      <c r="K4" s="5">
        <v>0.1</v>
      </c>
      <c r="L4" s="1">
        <f t="shared" si="0"/>
        <v>1.6E-2</v>
      </c>
      <c r="M4" s="1">
        <f t="shared" si="1"/>
        <v>1.6000000000000004E-2</v>
      </c>
      <c r="N4" s="16">
        <f t="shared" si="2"/>
        <v>0.50000000000000044</v>
      </c>
      <c r="O4" s="16">
        <f t="shared" si="3"/>
        <v>0.49999999999999989</v>
      </c>
    </row>
    <row r="5" spans="2:117" ht="14.45" x14ac:dyDescent="0.35">
      <c r="K5" s="5">
        <v>0.15</v>
      </c>
      <c r="L5" s="1">
        <f t="shared" si="0"/>
        <v>2.3999999999999994E-2</v>
      </c>
      <c r="M5" s="1">
        <f t="shared" si="1"/>
        <v>2.4E-2</v>
      </c>
      <c r="N5" s="16">
        <f t="shared" si="2"/>
        <v>0.50000000000000067</v>
      </c>
      <c r="O5" s="16">
        <f t="shared" si="3"/>
        <v>0.49999999999999983</v>
      </c>
    </row>
    <row r="6" spans="2:117" ht="15.6" x14ac:dyDescent="0.35">
      <c r="B6" s="19"/>
      <c r="F6" s="20"/>
      <c r="G6" s="2"/>
      <c r="K6" s="5">
        <v>0.2</v>
      </c>
      <c r="L6" s="1">
        <f t="shared" si="0"/>
        <v>3.2000000000000001E-2</v>
      </c>
      <c r="M6" s="1">
        <f t="shared" si="1"/>
        <v>3.2000000000000008E-2</v>
      </c>
      <c r="N6" s="16">
        <f t="shared" si="2"/>
        <v>0.50000000000000044</v>
      </c>
      <c r="O6" s="16">
        <f t="shared" si="3"/>
        <v>0.49999999999999989</v>
      </c>
    </row>
    <row r="7" spans="2:117" ht="15.6" x14ac:dyDescent="0.35">
      <c r="B7" s="19"/>
      <c r="G7" s="2"/>
      <c r="K7" s="5">
        <v>0.25</v>
      </c>
      <c r="L7" s="1">
        <f t="shared" si="0"/>
        <v>3.9999999999999994E-2</v>
      </c>
      <c r="M7" s="1">
        <f t="shared" si="1"/>
        <v>4.0000000000000008E-2</v>
      </c>
      <c r="N7" s="16">
        <f t="shared" si="2"/>
        <v>0.49999999999999983</v>
      </c>
      <c r="O7" s="16">
        <f t="shared" si="3"/>
        <v>0.49999999999999983</v>
      </c>
    </row>
    <row r="8" spans="2:117" ht="15.6" x14ac:dyDescent="0.35">
      <c r="B8" s="19"/>
      <c r="G8" s="2"/>
      <c r="K8" s="5">
        <v>0.3</v>
      </c>
      <c r="L8" s="1">
        <f t="shared" si="0"/>
        <v>4.7999999999999987E-2</v>
      </c>
      <c r="M8" s="1">
        <f t="shared" si="1"/>
        <v>4.8000000000000001E-2</v>
      </c>
      <c r="N8" s="14">
        <f t="shared" si="2"/>
        <v>0.5</v>
      </c>
      <c r="O8" s="16">
        <f t="shared" si="3"/>
        <v>0.50000000000000011</v>
      </c>
    </row>
    <row r="9" spans="2:117" ht="14.45" x14ac:dyDescent="0.35">
      <c r="G9" s="2"/>
      <c r="K9" s="5">
        <v>0.35</v>
      </c>
      <c r="L9" s="1">
        <f t="shared" si="0"/>
        <v>5.599999999999998E-2</v>
      </c>
      <c r="M9" s="1">
        <f t="shared" si="1"/>
        <v>5.5999999999999994E-2</v>
      </c>
      <c r="N9" s="14">
        <f t="shared" si="2"/>
        <v>0.50000000000000011</v>
      </c>
      <c r="O9" s="16">
        <f t="shared" si="3"/>
        <v>0.50000000000000011</v>
      </c>
    </row>
    <row r="10" spans="2:117" ht="14.45" x14ac:dyDescent="0.35">
      <c r="G10" s="2"/>
      <c r="K10" s="5">
        <v>0.4</v>
      </c>
      <c r="L10" s="1">
        <f t="shared" si="0"/>
        <v>6.4000000000000001E-2</v>
      </c>
      <c r="M10" s="1">
        <f t="shared" si="1"/>
        <v>6.4000000000000015E-2</v>
      </c>
      <c r="N10" s="14">
        <f t="shared" si="2"/>
        <v>0.5</v>
      </c>
      <c r="O10" s="16">
        <f t="shared" si="3"/>
        <v>0.50000000000000011</v>
      </c>
    </row>
    <row r="11" spans="2:117" ht="14.45" x14ac:dyDescent="0.35">
      <c r="G11" s="2"/>
      <c r="K11" s="5">
        <v>0.45</v>
      </c>
      <c r="L11" s="1">
        <f t="shared" si="0"/>
        <v>7.1999999999999995E-2</v>
      </c>
      <c r="M11" s="1">
        <f t="shared" si="1"/>
        <v>7.2000000000000008E-2</v>
      </c>
      <c r="N11" s="14">
        <f t="shared" si="2"/>
        <v>0.5</v>
      </c>
      <c r="O11" s="16">
        <f t="shared" si="3"/>
        <v>0.5</v>
      </c>
    </row>
    <row r="12" spans="2:117" ht="14.45" x14ac:dyDescent="0.35">
      <c r="G12" s="2"/>
      <c r="K12" s="5">
        <v>0.5</v>
      </c>
      <c r="L12" s="1">
        <f t="shared" si="0"/>
        <v>7.9999999999999988E-2</v>
      </c>
      <c r="M12" s="1">
        <f t="shared" si="1"/>
        <v>8.0000000000000016E-2</v>
      </c>
      <c r="N12" s="14">
        <f t="shared" si="2"/>
        <v>0.50000000000000022</v>
      </c>
      <c r="O12" s="16">
        <f t="shared" si="3"/>
        <v>0.5</v>
      </c>
    </row>
    <row r="13" spans="2:117" ht="14.45" x14ac:dyDescent="0.35">
      <c r="G13" s="2"/>
      <c r="K13" s="5">
        <v>0.55000000000000004</v>
      </c>
      <c r="L13" s="1">
        <f t="shared" si="0"/>
        <v>8.7999999999999995E-2</v>
      </c>
      <c r="M13" s="1">
        <f t="shared" si="1"/>
        <v>8.8000000000000023E-2</v>
      </c>
      <c r="N13" s="14">
        <f t="shared" si="2"/>
        <v>0.50000000000000022</v>
      </c>
      <c r="O13" s="16">
        <f t="shared" si="3"/>
        <v>0.5</v>
      </c>
    </row>
    <row r="14" spans="2:117" ht="14.45" x14ac:dyDescent="0.35">
      <c r="G14" s="2"/>
      <c r="K14" s="5">
        <v>0.6</v>
      </c>
      <c r="L14" s="1">
        <f t="shared" si="0"/>
        <v>9.5999999999999974E-2</v>
      </c>
      <c r="M14" s="1">
        <f t="shared" si="1"/>
        <v>9.6000000000000002E-2</v>
      </c>
      <c r="N14" s="14">
        <f t="shared" si="2"/>
        <v>0.5</v>
      </c>
      <c r="O14" s="16">
        <f t="shared" si="3"/>
        <v>0.5</v>
      </c>
    </row>
    <row r="15" spans="2:117" ht="14.45" x14ac:dyDescent="0.35">
      <c r="G15" s="2"/>
      <c r="K15" s="5">
        <v>0.65</v>
      </c>
      <c r="L15" s="1">
        <f t="shared" si="0"/>
        <v>0.10399999999999998</v>
      </c>
      <c r="M15" s="1">
        <f t="shared" si="1"/>
        <v>0.10400000000000001</v>
      </c>
      <c r="N15" s="14">
        <f t="shared" si="2"/>
        <v>0.5</v>
      </c>
      <c r="O15" s="16">
        <f t="shared" si="3"/>
        <v>0.5</v>
      </c>
    </row>
    <row r="16" spans="2:117" ht="14.45" x14ac:dyDescent="0.35">
      <c r="G16" s="2"/>
      <c r="K16" s="5">
        <v>0.7</v>
      </c>
      <c r="L16" s="1">
        <f t="shared" si="0"/>
        <v>0.11199999999999996</v>
      </c>
      <c r="M16" s="1">
        <f t="shared" si="1"/>
        <v>0.11199999999999999</v>
      </c>
      <c r="N16" s="14">
        <f t="shared" si="2"/>
        <v>0.49999999999999956</v>
      </c>
      <c r="O16" s="16">
        <f t="shared" si="3"/>
        <v>0.50000000000000011</v>
      </c>
    </row>
    <row r="17" spans="7:24" ht="14.45" x14ac:dyDescent="0.35">
      <c r="G17" s="2"/>
      <c r="K17" s="5">
        <v>0.75</v>
      </c>
      <c r="L17" s="13">
        <f t="shared" si="0"/>
        <v>0.12</v>
      </c>
      <c r="M17" s="1">
        <f t="shared" si="1"/>
        <v>0.12000000000000002</v>
      </c>
      <c r="N17" s="14">
        <f t="shared" si="2"/>
        <v>0.5</v>
      </c>
      <c r="O17" s="16">
        <f t="shared" si="3"/>
        <v>0.5</v>
      </c>
    </row>
    <row r="18" spans="7:24" ht="14.45" x14ac:dyDescent="0.35">
      <c r="G18" s="2"/>
      <c r="K18" s="5">
        <v>0.8</v>
      </c>
      <c r="L18" s="1">
        <f t="shared" si="0"/>
        <v>0.128</v>
      </c>
      <c r="M18" s="1">
        <f t="shared" si="1"/>
        <v>0.12800000000000003</v>
      </c>
      <c r="N18" s="14">
        <f t="shared" si="2"/>
        <v>0.5</v>
      </c>
      <c r="O18" s="16">
        <f t="shared" si="3"/>
        <v>0.5</v>
      </c>
    </row>
    <row r="19" spans="7:24" ht="14.45" x14ac:dyDescent="0.35">
      <c r="G19" s="2"/>
      <c r="K19" s="5">
        <v>0.85</v>
      </c>
      <c r="L19" s="1">
        <f t="shared" si="0"/>
        <v>0.13599999999999998</v>
      </c>
      <c r="M19" s="1">
        <f t="shared" si="1"/>
        <v>0.13600000000000001</v>
      </c>
      <c r="N19" s="14">
        <f t="shared" si="2"/>
        <v>0.49999999999999956</v>
      </c>
      <c r="O19" s="16">
        <f t="shared" si="3"/>
        <v>0.5</v>
      </c>
      <c r="P19" s="42"/>
    </row>
    <row r="20" spans="7:24" ht="14.45" x14ac:dyDescent="0.35">
      <c r="G20" s="2"/>
      <c r="K20" s="5">
        <v>0.9</v>
      </c>
      <c r="L20" s="1">
        <f t="shared" si="0"/>
        <v>0.14399999999999999</v>
      </c>
      <c r="M20" s="1">
        <f t="shared" si="1"/>
        <v>0.14400000000000002</v>
      </c>
      <c r="N20" s="14">
        <f t="shared" si="2"/>
        <v>0.49999999999999961</v>
      </c>
      <c r="O20" s="16">
        <f t="shared" si="3"/>
        <v>0.5</v>
      </c>
    </row>
    <row r="21" spans="7:24" ht="14.45" x14ac:dyDescent="0.35">
      <c r="G21" s="2"/>
      <c r="K21" s="5">
        <v>0.95</v>
      </c>
      <c r="L21" s="1">
        <f t="shared" si="0"/>
        <v>0.15199999999999997</v>
      </c>
      <c r="M21" s="1">
        <f t="shared" si="1"/>
        <v>0.15200000000000002</v>
      </c>
      <c r="N21" s="14">
        <f t="shared" si="2"/>
        <v>0.5</v>
      </c>
      <c r="O21" s="16">
        <f t="shared" si="3"/>
        <v>0.5</v>
      </c>
    </row>
    <row r="22" spans="7:24" ht="14.45" x14ac:dyDescent="0.35">
      <c r="G22" s="2"/>
      <c r="K22" s="5">
        <v>1</v>
      </c>
      <c r="L22" s="1">
        <f t="shared" si="0"/>
        <v>0.15999999999999998</v>
      </c>
      <c r="M22" s="1">
        <f t="shared" si="1"/>
        <v>0.16000000000000003</v>
      </c>
      <c r="N22" s="14">
        <f t="shared" si="2"/>
        <v>0.5</v>
      </c>
      <c r="O22" s="16">
        <f t="shared" si="3"/>
        <v>0.5</v>
      </c>
    </row>
    <row r="23" spans="7:24" ht="14.45" x14ac:dyDescent="0.35">
      <c r="K23" s="5">
        <v>1.05</v>
      </c>
      <c r="L23" s="1">
        <f t="shared" si="0"/>
        <v>0.16799999999999998</v>
      </c>
      <c r="M23" s="1">
        <f t="shared" si="1"/>
        <v>0.16800000000000004</v>
      </c>
      <c r="N23" s="14">
        <f t="shared" si="2"/>
        <v>0.5</v>
      </c>
      <c r="O23" s="16">
        <f t="shared" si="3"/>
        <v>0.5</v>
      </c>
    </row>
    <row r="24" spans="7:24" x14ac:dyDescent="0.25">
      <c r="K24" s="5">
        <v>1.1000000000000001</v>
      </c>
      <c r="L24" s="1">
        <f t="shared" si="0"/>
        <v>0.17599999999999999</v>
      </c>
      <c r="M24" s="1">
        <f t="shared" si="1"/>
        <v>0.17600000000000005</v>
      </c>
      <c r="N24" s="14">
        <f t="shared" si="2"/>
        <v>0.5</v>
      </c>
      <c r="O24" s="16">
        <f t="shared" si="3"/>
        <v>0.5</v>
      </c>
    </row>
    <row r="25" spans="7:24" x14ac:dyDescent="0.25">
      <c r="K25" s="5">
        <v>1.1499999999999999</v>
      </c>
      <c r="L25" s="1">
        <f t="shared" si="0"/>
        <v>0.18399999999999994</v>
      </c>
      <c r="M25" s="1">
        <f t="shared" si="1"/>
        <v>0.184</v>
      </c>
      <c r="N25" s="14">
        <f t="shared" si="2"/>
        <v>0.5</v>
      </c>
      <c r="O25" s="16">
        <f t="shared" si="3"/>
        <v>0.5</v>
      </c>
      <c r="W25" s="14"/>
      <c r="X25" s="14"/>
    </row>
    <row r="26" spans="7:24" x14ac:dyDescent="0.25">
      <c r="K26" s="5">
        <v>1.2</v>
      </c>
      <c r="L26" s="1">
        <f t="shared" si="0"/>
        <v>0.19199999999999995</v>
      </c>
      <c r="M26" s="1">
        <f t="shared" si="1"/>
        <v>0.192</v>
      </c>
      <c r="N26" s="14">
        <f t="shared" si="2"/>
        <v>0.5</v>
      </c>
      <c r="O26" s="16">
        <f t="shared" si="3"/>
        <v>0.5</v>
      </c>
    </row>
    <row r="27" spans="7:24" x14ac:dyDescent="0.25">
      <c r="K27" s="5">
        <v>1.25</v>
      </c>
      <c r="L27" s="1">
        <f t="shared" si="0"/>
        <v>0.19999999999999996</v>
      </c>
      <c r="M27" s="1">
        <f t="shared" si="1"/>
        <v>0.2</v>
      </c>
      <c r="N27" s="14">
        <f t="shared" si="2"/>
        <v>0.5</v>
      </c>
      <c r="O27" s="16">
        <f t="shared" si="3"/>
        <v>0.5</v>
      </c>
    </row>
    <row r="28" spans="7:24" x14ac:dyDescent="0.25">
      <c r="K28" s="5">
        <v>1.3</v>
      </c>
      <c r="L28" s="1">
        <f t="shared" si="0"/>
        <v>0.20799999999999996</v>
      </c>
      <c r="M28" s="1">
        <f t="shared" si="1"/>
        <v>0.20800000000000002</v>
      </c>
      <c r="N28" s="14">
        <f t="shared" si="2"/>
        <v>0.50000000000000011</v>
      </c>
      <c r="O28" s="16">
        <f t="shared" si="3"/>
        <v>0.5</v>
      </c>
    </row>
    <row r="29" spans="7:24" x14ac:dyDescent="0.25">
      <c r="K29" s="5">
        <v>1.35</v>
      </c>
      <c r="L29" s="1">
        <f t="shared" si="0"/>
        <v>0.21599999999999997</v>
      </c>
      <c r="M29" s="1">
        <f t="shared" si="1"/>
        <v>0.21600000000000003</v>
      </c>
      <c r="N29" s="14">
        <f t="shared" si="2"/>
        <v>0.50000000000000011</v>
      </c>
      <c r="O29" s="16">
        <f t="shared" si="3"/>
        <v>0.5</v>
      </c>
    </row>
    <row r="30" spans="7:24" s="31" customFormat="1" x14ac:dyDescent="0.25">
      <c r="K30" s="5">
        <v>1.4</v>
      </c>
      <c r="L30" s="1">
        <f t="shared" si="0"/>
        <v>0.22399999999999992</v>
      </c>
      <c r="M30" s="1">
        <f t="shared" si="1"/>
        <v>0.22399999999999998</v>
      </c>
      <c r="N30" s="14">
        <f t="shared" si="2"/>
        <v>0.49999999999999994</v>
      </c>
      <c r="O30" s="16">
        <f t="shared" si="3"/>
        <v>0.5</v>
      </c>
    </row>
    <row r="31" spans="7:24" s="31" customFormat="1" x14ac:dyDescent="0.25">
      <c r="K31" s="5">
        <v>1.45</v>
      </c>
      <c r="L31" s="1">
        <f t="shared" si="0"/>
        <v>0.23199999999999993</v>
      </c>
      <c r="M31" s="1">
        <f t="shared" si="1"/>
        <v>0.23199999999999998</v>
      </c>
      <c r="N31" s="14">
        <f t="shared" si="2"/>
        <v>0.49999999999999994</v>
      </c>
      <c r="O31" s="16">
        <f t="shared" si="3"/>
        <v>0.5</v>
      </c>
    </row>
    <row r="32" spans="7:24" x14ac:dyDescent="0.25">
      <c r="K32" s="5">
        <v>1.5</v>
      </c>
      <c r="L32" s="1">
        <f t="shared" si="0"/>
        <v>0.24</v>
      </c>
      <c r="M32" s="1">
        <f t="shared" si="1"/>
        <v>0.24000000000000005</v>
      </c>
      <c r="N32" s="14">
        <f t="shared" si="2"/>
        <v>0.50000000000000011</v>
      </c>
      <c r="O32" s="16">
        <f t="shared" si="3"/>
        <v>0.5</v>
      </c>
    </row>
    <row r="33" spans="11:15" x14ac:dyDescent="0.25">
      <c r="K33" s="5">
        <v>1.55</v>
      </c>
      <c r="L33" s="1">
        <f t="shared" si="0"/>
        <v>0.248</v>
      </c>
      <c r="M33" s="1">
        <f t="shared" si="1"/>
        <v>0.24800000000000005</v>
      </c>
      <c r="N33" s="14">
        <f t="shared" si="2"/>
        <v>0.50000000000000011</v>
      </c>
      <c r="O33" s="16">
        <f t="shared" si="3"/>
        <v>0.5</v>
      </c>
    </row>
    <row r="34" spans="11:15" x14ac:dyDescent="0.25">
      <c r="K34" s="5">
        <v>1.6</v>
      </c>
      <c r="L34" s="1">
        <f t="shared" si="0"/>
        <v>0.25600000000000001</v>
      </c>
      <c r="M34" s="1">
        <f t="shared" si="1"/>
        <v>0.25600000000000006</v>
      </c>
      <c r="N34" s="14">
        <f t="shared" si="2"/>
        <v>0.50000000000000011</v>
      </c>
      <c r="O34" s="16">
        <f t="shared" si="3"/>
        <v>0.5</v>
      </c>
    </row>
    <row r="35" spans="11:15" x14ac:dyDescent="0.25">
      <c r="K35" s="5">
        <v>1.65</v>
      </c>
      <c r="L35" s="1">
        <f t="shared" si="0"/>
        <v>0.26399999999999996</v>
      </c>
      <c r="M35" s="1">
        <f t="shared" si="1"/>
        <v>0.26400000000000001</v>
      </c>
      <c r="N35" s="14">
        <f t="shared" si="2"/>
        <v>0.49999999999999994</v>
      </c>
      <c r="O35" s="16">
        <f t="shared" si="3"/>
        <v>0.5</v>
      </c>
    </row>
    <row r="36" spans="11:15" x14ac:dyDescent="0.25">
      <c r="K36" s="5">
        <v>1.7</v>
      </c>
      <c r="L36" s="1">
        <f t="shared" si="0"/>
        <v>0.27199999999999996</v>
      </c>
      <c r="M36" s="1">
        <f t="shared" si="1"/>
        <v>0.27200000000000002</v>
      </c>
      <c r="N36" s="14">
        <f t="shared" si="2"/>
        <v>0.49999999999999989</v>
      </c>
      <c r="O36" s="16">
        <f t="shared" si="3"/>
        <v>0.5</v>
      </c>
    </row>
    <row r="37" spans="11:15" x14ac:dyDescent="0.25">
      <c r="K37" s="5">
        <v>1.75</v>
      </c>
      <c r="L37" s="1">
        <f t="shared" si="0"/>
        <v>0.27999999999999997</v>
      </c>
      <c r="M37" s="1">
        <f t="shared" si="1"/>
        <v>0.28000000000000003</v>
      </c>
      <c r="N37" s="14">
        <f t="shared" si="2"/>
        <v>0.5</v>
      </c>
      <c r="O37" s="16">
        <f t="shared" si="3"/>
        <v>0.5</v>
      </c>
    </row>
    <row r="38" spans="11:15" x14ac:dyDescent="0.25">
      <c r="K38" s="5">
        <v>1.8</v>
      </c>
      <c r="L38" s="1">
        <f t="shared" si="0"/>
        <v>0.28799999999999998</v>
      </c>
      <c r="M38" s="1">
        <f t="shared" si="1"/>
        <v>0.28800000000000003</v>
      </c>
      <c r="N38" s="14">
        <f t="shared" si="2"/>
        <v>0.49999999999999989</v>
      </c>
      <c r="O38" s="16">
        <f t="shared" si="3"/>
        <v>0.5</v>
      </c>
    </row>
    <row r="39" spans="11:15" x14ac:dyDescent="0.25">
      <c r="K39" s="5">
        <v>1.85</v>
      </c>
      <c r="L39" s="1">
        <f t="shared" si="0"/>
        <v>0.29599999999999999</v>
      </c>
      <c r="M39" s="1">
        <f t="shared" si="1"/>
        <v>0.29600000000000004</v>
      </c>
      <c r="N39" s="14">
        <f t="shared" si="2"/>
        <v>0.5</v>
      </c>
      <c r="O39" s="16">
        <f t="shared" si="3"/>
        <v>0.5</v>
      </c>
    </row>
    <row r="40" spans="11:15" x14ac:dyDescent="0.25">
      <c r="K40" s="5">
        <v>1.9</v>
      </c>
      <c r="L40" s="1">
        <f t="shared" si="0"/>
        <v>0.30399999999999994</v>
      </c>
      <c r="M40" s="1">
        <f t="shared" si="1"/>
        <v>0.30400000000000005</v>
      </c>
      <c r="N40" s="14">
        <f t="shared" si="2"/>
        <v>0.50000000000000011</v>
      </c>
      <c r="O40" s="16">
        <f t="shared" si="3"/>
        <v>0.5</v>
      </c>
    </row>
    <row r="41" spans="11:15" x14ac:dyDescent="0.25">
      <c r="K41" s="5">
        <v>1.95</v>
      </c>
      <c r="L41" s="1">
        <f t="shared" si="0"/>
        <v>0.31199999999999994</v>
      </c>
      <c r="M41" s="1">
        <f t="shared" si="1"/>
        <v>0.31200000000000006</v>
      </c>
      <c r="N41" s="14">
        <f t="shared" si="2"/>
        <v>0.50000000000000011</v>
      </c>
      <c r="O41" s="16">
        <f t="shared" si="3"/>
        <v>0.5</v>
      </c>
    </row>
    <row r="42" spans="11:15" x14ac:dyDescent="0.25">
      <c r="K42" s="5">
        <v>2</v>
      </c>
      <c r="L42" s="1">
        <f t="shared" si="0"/>
        <v>0.31999999999999995</v>
      </c>
      <c r="M42" s="1">
        <f t="shared" si="1"/>
        <v>0.32000000000000006</v>
      </c>
      <c r="N42" s="14">
        <f t="shared" si="2"/>
        <v>0.50000000000000011</v>
      </c>
      <c r="O42" s="16">
        <f t="shared" si="3"/>
        <v>0.5</v>
      </c>
    </row>
    <row r="43" spans="11:15" x14ac:dyDescent="0.25">
      <c r="K43" s="5">
        <v>2.0499999999999998</v>
      </c>
      <c r="L43" s="1">
        <f t="shared" si="0"/>
        <v>0.3279999999999999</v>
      </c>
      <c r="M43" s="1">
        <f t="shared" si="1"/>
        <v>0.32800000000000001</v>
      </c>
      <c r="N43" s="14">
        <f t="shared" si="2"/>
        <v>0.50000000000000011</v>
      </c>
      <c r="O43" s="16">
        <f t="shared" si="3"/>
        <v>0.5</v>
      </c>
    </row>
    <row r="44" spans="11:15" x14ac:dyDescent="0.25">
      <c r="K44" s="5">
        <v>2.1</v>
      </c>
      <c r="L44" s="1">
        <f t="shared" si="0"/>
        <v>0.33599999999999997</v>
      </c>
      <c r="M44" s="1">
        <f t="shared" si="1"/>
        <v>0.33600000000000008</v>
      </c>
      <c r="N44" s="14">
        <f t="shared" si="2"/>
        <v>0.50000000000000011</v>
      </c>
      <c r="O44" s="16">
        <f t="shared" si="3"/>
        <v>0.5</v>
      </c>
    </row>
    <row r="45" spans="11:15" x14ac:dyDescent="0.25">
      <c r="K45" s="5">
        <v>2.15</v>
      </c>
      <c r="L45" s="1">
        <f t="shared" si="0"/>
        <v>0.34399999999999992</v>
      </c>
      <c r="M45" s="1">
        <f t="shared" si="1"/>
        <v>0.34400000000000003</v>
      </c>
      <c r="N45" s="14">
        <f t="shared" si="2"/>
        <v>0.50000000000000011</v>
      </c>
      <c r="O45" s="16">
        <f t="shared" si="3"/>
        <v>0.5</v>
      </c>
    </row>
    <row r="46" spans="11:15" x14ac:dyDescent="0.25">
      <c r="K46" s="5">
        <v>2.2000000000000002</v>
      </c>
      <c r="L46" s="1">
        <f t="shared" si="0"/>
        <v>0.35199999999999998</v>
      </c>
      <c r="M46" s="1">
        <f t="shared" si="1"/>
        <v>0.35200000000000009</v>
      </c>
      <c r="N46" s="14">
        <f t="shared" si="2"/>
        <v>0.50000000000000011</v>
      </c>
      <c r="O46" s="16">
        <f t="shared" si="3"/>
        <v>0.5</v>
      </c>
    </row>
    <row r="47" spans="11:15" x14ac:dyDescent="0.25">
      <c r="K47" s="5">
        <v>2.25</v>
      </c>
      <c r="L47" s="1">
        <f t="shared" si="0"/>
        <v>0.35999999999999993</v>
      </c>
      <c r="M47" s="1">
        <f t="shared" si="1"/>
        <v>0.36000000000000004</v>
      </c>
      <c r="N47" s="14">
        <f t="shared" si="2"/>
        <v>0.50000000000000011</v>
      </c>
      <c r="O47" s="16">
        <f t="shared" si="3"/>
        <v>0.5</v>
      </c>
    </row>
    <row r="48" spans="11:15" x14ac:dyDescent="0.25">
      <c r="K48" s="5">
        <v>2.2999999999999998</v>
      </c>
      <c r="L48" s="1">
        <f t="shared" si="0"/>
        <v>0.36799999999999988</v>
      </c>
      <c r="M48" s="1">
        <f t="shared" si="1"/>
        <v>0.36799999999999999</v>
      </c>
      <c r="N48" s="14">
        <f t="shared" si="2"/>
        <v>0.49999999999999983</v>
      </c>
      <c r="O48" s="16">
        <f t="shared" si="3"/>
        <v>0.5</v>
      </c>
    </row>
    <row r="49" spans="11:15" x14ac:dyDescent="0.25">
      <c r="K49" s="5">
        <v>2.35</v>
      </c>
      <c r="L49" s="1">
        <f t="shared" si="0"/>
        <v>0.37599999999999995</v>
      </c>
      <c r="M49" s="1">
        <f t="shared" si="1"/>
        <v>0.37600000000000006</v>
      </c>
      <c r="N49" s="14">
        <f t="shared" si="2"/>
        <v>0.50000000000000011</v>
      </c>
      <c r="O49" s="16">
        <f t="shared" si="3"/>
        <v>0.5</v>
      </c>
    </row>
    <row r="50" spans="11:15" x14ac:dyDescent="0.25">
      <c r="K50" s="5">
        <v>2.4</v>
      </c>
      <c r="L50" s="1">
        <f t="shared" si="0"/>
        <v>0.3839999999999999</v>
      </c>
      <c r="M50" s="1">
        <f t="shared" si="1"/>
        <v>0.38400000000000001</v>
      </c>
      <c r="N50" s="14">
        <f t="shared" si="2"/>
        <v>0.49999999999999983</v>
      </c>
      <c r="O50" s="16">
        <f t="shared" si="3"/>
        <v>0.5</v>
      </c>
    </row>
    <row r="51" spans="11:15" x14ac:dyDescent="0.25">
      <c r="K51" s="5">
        <v>2.4500000000000002</v>
      </c>
      <c r="L51" s="1">
        <f t="shared" si="0"/>
        <v>0.39199999999999996</v>
      </c>
      <c r="M51" s="1">
        <f t="shared" si="1"/>
        <v>0.39200000000000007</v>
      </c>
      <c r="N51" s="14">
        <f t="shared" si="2"/>
        <v>0.50000000000000011</v>
      </c>
      <c r="O51" s="16">
        <f t="shared" si="3"/>
        <v>0.5</v>
      </c>
    </row>
    <row r="52" spans="11:15" x14ac:dyDescent="0.25">
      <c r="K52" s="5">
        <v>2.5</v>
      </c>
      <c r="L52" s="1">
        <f t="shared" si="0"/>
        <v>0.39999999999999991</v>
      </c>
      <c r="M52" s="1">
        <f t="shared" si="1"/>
        <v>0.4</v>
      </c>
      <c r="N52" s="14">
        <f t="shared" si="2"/>
        <v>0.49999999999999983</v>
      </c>
      <c r="O52" s="16">
        <f t="shared" si="3"/>
        <v>0.5</v>
      </c>
    </row>
    <row r="53" spans="11:15" x14ac:dyDescent="0.25">
      <c r="K53" s="5">
        <v>2.5499999999999998</v>
      </c>
      <c r="L53" s="1">
        <f t="shared" si="0"/>
        <v>0.40799999999999992</v>
      </c>
      <c r="M53" s="1">
        <f t="shared" si="1"/>
        <v>0.40800000000000003</v>
      </c>
      <c r="N53" s="14">
        <f t="shared" si="2"/>
        <v>0.49999999999999978</v>
      </c>
      <c r="O53" s="16">
        <f t="shared" si="3"/>
        <v>0.5</v>
      </c>
    </row>
    <row r="54" spans="11:15" x14ac:dyDescent="0.25">
      <c r="K54" s="5">
        <v>2.6</v>
      </c>
      <c r="L54" s="1">
        <f t="shared" si="0"/>
        <v>0.41599999999999993</v>
      </c>
      <c r="M54" s="1">
        <f t="shared" si="1"/>
        <v>0.41600000000000004</v>
      </c>
      <c r="N54" s="14">
        <f t="shared" si="2"/>
        <v>0.49999999999999983</v>
      </c>
      <c r="O54" s="16">
        <f t="shared" si="3"/>
        <v>0.5</v>
      </c>
    </row>
    <row r="55" spans="11:15" x14ac:dyDescent="0.25">
      <c r="K55" s="5">
        <v>2.65</v>
      </c>
      <c r="L55" s="1">
        <f t="shared" si="0"/>
        <v>0.42399999999999993</v>
      </c>
      <c r="M55" s="1">
        <f t="shared" si="1"/>
        <v>0.42400000000000004</v>
      </c>
      <c r="N55" s="14">
        <f t="shared" si="2"/>
        <v>0.49999999999999978</v>
      </c>
      <c r="O55" s="16">
        <f t="shared" si="3"/>
        <v>0.5</v>
      </c>
    </row>
    <row r="56" spans="11:15" x14ac:dyDescent="0.25">
      <c r="K56" s="5">
        <v>2.7</v>
      </c>
      <c r="L56" s="1">
        <f t="shared" si="0"/>
        <v>0.43199999999999994</v>
      </c>
      <c r="M56" s="1">
        <f t="shared" si="1"/>
        <v>0.43200000000000005</v>
      </c>
      <c r="N56" s="14">
        <f t="shared" si="2"/>
        <v>0.49999999999999989</v>
      </c>
      <c r="O56" s="16">
        <f t="shared" si="3"/>
        <v>0.5</v>
      </c>
    </row>
    <row r="57" spans="11:15" x14ac:dyDescent="0.25">
      <c r="K57" s="5">
        <v>2.75</v>
      </c>
      <c r="L57" s="1">
        <f t="shared" si="0"/>
        <v>0.43999999999999995</v>
      </c>
      <c r="M57" s="1">
        <f t="shared" si="1"/>
        <v>0.44000000000000006</v>
      </c>
      <c r="N57" s="14">
        <f t="shared" si="2"/>
        <v>0.49999999999999978</v>
      </c>
      <c r="O57" s="16">
        <f t="shared" si="3"/>
        <v>0.5</v>
      </c>
    </row>
  </sheetData>
  <mergeCells count="22">
    <mergeCell ref="AH1:AK1"/>
    <mergeCell ref="B1:F1"/>
    <mergeCell ref="R1:U1"/>
    <mergeCell ref="V1:Y1"/>
    <mergeCell ref="Z1:AC1"/>
    <mergeCell ref="AD1:AG1"/>
    <mergeCell ref="CH1:CK1"/>
    <mergeCell ref="CL1:CO1"/>
    <mergeCell ref="CP1:CS1"/>
    <mergeCell ref="B4:G4"/>
    <mergeCell ref="BJ1:BM1"/>
    <mergeCell ref="BN1:BQ1"/>
    <mergeCell ref="BR1:BU1"/>
    <mergeCell ref="BV1:BY1"/>
    <mergeCell ref="BZ1:CC1"/>
    <mergeCell ref="CD1:CG1"/>
    <mergeCell ref="AL1:AO1"/>
    <mergeCell ref="AP1:AS1"/>
    <mergeCell ref="AT1:AW1"/>
    <mergeCell ref="AX1:BA1"/>
    <mergeCell ref="BB1:BE1"/>
    <mergeCell ref="BF1:BI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4" tint="-0.499984740745262"/>
  </sheetPr>
  <dimension ref="B1:DM57"/>
  <sheetViews>
    <sheetView zoomScaleNormal="100" workbookViewId="0">
      <selection activeCell="B4" sqref="B4:G4"/>
    </sheetView>
  </sheetViews>
  <sheetFormatPr defaultColWidth="9.140625" defaultRowHeight="15" x14ac:dyDescent="0.25"/>
  <cols>
    <col min="1" max="1" width="11.42578125" style="1" bestFit="1" customWidth="1"/>
    <col min="2" max="4" width="9.140625" style="1"/>
    <col min="5" max="5" width="12.28515625" style="1" bestFit="1" customWidth="1"/>
    <col min="6" max="6" width="28.42578125" style="1" bestFit="1" customWidth="1"/>
    <col min="7" max="7" width="17.85546875" style="1" bestFit="1" customWidth="1"/>
    <col min="8" max="8" width="12.5703125" style="1" bestFit="1" customWidth="1"/>
    <col min="9" max="9" width="9.140625" style="1"/>
    <col min="10" max="10" width="12.5703125" style="1" bestFit="1" customWidth="1"/>
    <col min="11" max="11" width="9.140625" style="1"/>
    <col min="12" max="12" width="11.28515625" style="1" customWidth="1"/>
    <col min="13" max="13" width="10.85546875" style="1" bestFit="1" customWidth="1"/>
    <col min="14" max="14" width="26.42578125" style="1" bestFit="1" customWidth="1"/>
    <col min="15" max="15" width="34" style="1" bestFit="1" customWidth="1"/>
    <col min="16" max="16" width="40.5703125" style="1" bestFit="1" customWidth="1"/>
    <col min="17" max="16384" width="9.140625" style="1"/>
  </cols>
  <sheetData>
    <row r="1" spans="2:117" ht="15.75" thickBot="1" x14ac:dyDescent="0.3">
      <c r="B1" s="48" t="s">
        <v>9</v>
      </c>
      <c r="C1" s="49"/>
      <c r="D1" s="49"/>
      <c r="E1" s="49"/>
      <c r="F1" s="50"/>
      <c r="G1" s="23" t="s">
        <v>7</v>
      </c>
      <c r="K1" s="2" t="s">
        <v>10</v>
      </c>
      <c r="L1" s="12" t="s">
        <v>11</v>
      </c>
      <c r="M1" s="12" t="s">
        <v>12</v>
      </c>
      <c r="N1" s="12" t="s">
        <v>23</v>
      </c>
      <c r="O1" s="12" t="s">
        <v>24</v>
      </c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</row>
    <row r="2" spans="2:117" thickBot="1" x14ac:dyDescent="0.4">
      <c r="B2" s="24" t="s">
        <v>0</v>
      </c>
      <c r="C2" s="17" t="s">
        <v>3</v>
      </c>
      <c r="D2" s="17" t="s">
        <v>4</v>
      </c>
      <c r="E2" s="44" t="s">
        <v>8</v>
      </c>
      <c r="F2" s="45" t="s">
        <v>5</v>
      </c>
      <c r="G2" s="25" t="s">
        <v>1</v>
      </c>
      <c r="K2" s="5">
        <v>0.01</v>
      </c>
      <c r="L2" s="1">
        <f t="shared" ref="L2:L57" si="0">+($K2*$B$3)*(1-$B$3)</f>
        <v>1.5999999999999996E-3</v>
      </c>
      <c r="M2" s="1">
        <f t="shared" ref="M2:M57" si="1">+$K2*$C$3*(1-$C$3)</f>
        <v>1.6000000000000001E-3</v>
      </c>
      <c r="N2" s="14">
        <f t="shared" ref="N2:N57" si="2">(-($B$3+$L2)*$E$3^$G$3+($C$3+$L2)*($F$3^$G$3))/((-2*$L2*($E$3^$G$3))+(2*$L2*($F$3^$G$3)))</f>
        <v>-22.227272727272755</v>
      </c>
      <c r="O2" s="16">
        <f t="shared" ref="O2:O57" si="3">(($B$3*($E$3^$G$3))-L2*($E$3^$G$3)-$C$3*($F$3^$G$3)+L2*($F$3^$G$3))/((2*L2*($F$3^$G$3))-(2*L2*($E$3^$G$3)))</f>
        <v>23.227272727272723</v>
      </c>
      <c r="T2" s="30"/>
      <c r="U2" s="31"/>
      <c r="V2" s="32"/>
      <c r="W2" s="32"/>
      <c r="X2" s="32"/>
      <c r="Y2" s="32"/>
      <c r="Z2" s="32"/>
      <c r="AA2" s="32"/>
    </row>
    <row r="3" spans="2:117" thickBot="1" x14ac:dyDescent="0.4">
      <c r="B3" s="26">
        <v>0.8</v>
      </c>
      <c r="C3" s="27">
        <v>0.2</v>
      </c>
      <c r="D3" s="21">
        <v>0.8</v>
      </c>
      <c r="E3" s="27">
        <f>1/B3</f>
        <v>1.25</v>
      </c>
      <c r="F3" s="28">
        <f>+D3/C3</f>
        <v>4</v>
      </c>
      <c r="G3" s="29">
        <v>1</v>
      </c>
      <c r="K3" s="5">
        <v>0.05</v>
      </c>
      <c r="L3" s="1">
        <f t="shared" si="0"/>
        <v>8.0000000000000002E-3</v>
      </c>
      <c r="M3" s="1">
        <f t="shared" si="1"/>
        <v>8.0000000000000019E-3</v>
      </c>
      <c r="N3" s="16">
        <f t="shared" si="2"/>
        <v>-4.0454545454545441</v>
      </c>
      <c r="O3" s="16">
        <f t="shared" si="3"/>
        <v>5.045454545454545</v>
      </c>
    </row>
    <row r="4" spans="2:117" x14ac:dyDescent="0.35">
      <c r="B4" s="46" t="s">
        <v>16</v>
      </c>
      <c r="C4" s="46"/>
      <c r="D4" s="46"/>
      <c r="E4" s="46"/>
      <c r="F4" s="46"/>
      <c r="G4" s="46"/>
      <c r="K4" s="5">
        <v>0.1</v>
      </c>
      <c r="L4" s="1">
        <f t="shared" si="0"/>
        <v>1.6E-2</v>
      </c>
      <c r="M4" s="1">
        <f t="shared" si="1"/>
        <v>1.6000000000000004E-2</v>
      </c>
      <c r="N4" s="16">
        <f t="shared" si="2"/>
        <v>-1.7727272727272718</v>
      </c>
      <c r="O4" s="16">
        <f t="shared" si="3"/>
        <v>2.772727272727272</v>
      </c>
    </row>
    <row r="5" spans="2:117" ht="14.45" x14ac:dyDescent="0.35">
      <c r="K5" s="5">
        <v>0.15</v>
      </c>
      <c r="L5" s="1">
        <f t="shared" si="0"/>
        <v>2.3999999999999994E-2</v>
      </c>
      <c r="M5" s="1">
        <f t="shared" si="1"/>
        <v>2.4E-2</v>
      </c>
      <c r="N5" s="16">
        <f t="shared" si="2"/>
        <v>-1.0151515151515156</v>
      </c>
      <c r="O5" s="16">
        <f t="shared" si="3"/>
        <v>2.0151515151515151</v>
      </c>
    </row>
    <row r="6" spans="2:117" ht="15.6" x14ac:dyDescent="0.35">
      <c r="B6" s="19"/>
      <c r="F6" s="20"/>
      <c r="G6" s="2"/>
      <c r="K6" s="5">
        <v>0.2</v>
      </c>
      <c r="L6" s="1">
        <f t="shared" si="0"/>
        <v>3.2000000000000001E-2</v>
      </c>
      <c r="M6" s="1">
        <f t="shared" si="1"/>
        <v>3.2000000000000008E-2</v>
      </c>
      <c r="N6" s="16">
        <f t="shared" si="2"/>
        <v>-0.63636363636363635</v>
      </c>
      <c r="O6" s="16">
        <f t="shared" si="3"/>
        <v>1.636363636363636</v>
      </c>
    </row>
    <row r="7" spans="2:117" ht="15.6" x14ac:dyDescent="0.35">
      <c r="B7" s="19"/>
      <c r="G7" s="2"/>
      <c r="K7" s="5">
        <v>0.25</v>
      </c>
      <c r="L7" s="1">
        <f t="shared" si="0"/>
        <v>3.9999999999999994E-2</v>
      </c>
      <c r="M7" s="1">
        <f t="shared" si="1"/>
        <v>4.0000000000000008E-2</v>
      </c>
      <c r="N7" s="16">
        <f t="shared" si="2"/>
        <v>-0.4090909090909095</v>
      </c>
      <c r="O7" s="16">
        <f t="shared" si="3"/>
        <v>1.4090909090909087</v>
      </c>
    </row>
    <row r="8" spans="2:117" ht="15.6" x14ac:dyDescent="0.35">
      <c r="B8" s="19"/>
      <c r="G8" s="2"/>
      <c r="K8" s="5">
        <v>0.3</v>
      </c>
      <c r="L8" s="1">
        <f t="shared" si="0"/>
        <v>4.7999999999999987E-2</v>
      </c>
      <c r="M8" s="1">
        <f t="shared" si="1"/>
        <v>4.8000000000000001E-2</v>
      </c>
      <c r="N8" s="14">
        <f t="shared" si="2"/>
        <v>-0.2575757575757579</v>
      </c>
      <c r="O8" s="16">
        <f t="shared" si="3"/>
        <v>1.2575757575757578</v>
      </c>
    </row>
    <row r="9" spans="2:117" ht="14.45" x14ac:dyDescent="0.35">
      <c r="G9" s="2"/>
      <c r="K9" s="5">
        <v>0.35</v>
      </c>
      <c r="L9" s="1">
        <f t="shared" si="0"/>
        <v>5.599999999999998E-2</v>
      </c>
      <c r="M9" s="1">
        <f t="shared" si="1"/>
        <v>5.5999999999999994E-2</v>
      </c>
      <c r="N9" s="14">
        <f t="shared" si="2"/>
        <v>-0.14935064935064954</v>
      </c>
      <c r="O9" s="16">
        <f t="shared" si="3"/>
        <v>1.1493506493506496</v>
      </c>
    </row>
    <row r="10" spans="2:117" ht="14.45" x14ac:dyDescent="0.35">
      <c r="G10" s="2"/>
      <c r="K10" s="5">
        <v>0.4</v>
      </c>
      <c r="L10" s="1">
        <f t="shared" si="0"/>
        <v>6.4000000000000001E-2</v>
      </c>
      <c r="M10" s="1">
        <f t="shared" si="1"/>
        <v>6.4000000000000015E-2</v>
      </c>
      <c r="N10" s="14">
        <f t="shared" si="2"/>
        <v>-6.8181818181818246E-2</v>
      </c>
      <c r="O10" s="16">
        <f t="shared" si="3"/>
        <v>1.0681818181818183</v>
      </c>
    </row>
    <row r="11" spans="2:117" ht="14.45" x14ac:dyDescent="0.35">
      <c r="G11" s="2"/>
      <c r="K11" s="5">
        <v>0.45</v>
      </c>
      <c r="L11" s="1">
        <f t="shared" si="0"/>
        <v>7.1999999999999995E-2</v>
      </c>
      <c r="M11" s="1">
        <f t="shared" si="1"/>
        <v>7.2000000000000008E-2</v>
      </c>
      <c r="N11" s="14">
        <f t="shared" si="2"/>
        <v>-5.0505050505050553E-3</v>
      </c>
      <c r="O11" s="16">
        <f t="shared" si="3"/>
        <v>1.005050505050505</v>
      </c>
    </row>
    <row r="12" spans="2:117" ht="14.45" x14ac:dyDescent="0.35">
      <c r="G12" s="2"/>
      <c r="K12" s="5">
        <v>0.5</v>
      </c>
      <c r="L12" s="1">
        <f t="shared" si="0"/>
        <v>7.9999999999999988E-2</v>
      </c>
      <c r="M12" s="1">
        <f t="shared" si="1"/>
        <v>8.0000000000000016E-2</v>
      </c>
      <c r="N12" s="14">
        <f t="shared" si="2"/>
        <v>4.5454545454545497E-2</v>
      </c>
      <c r="O12" s="16">
        <f t="shared" si="3"/>
        <v>0.95454545454545447</v>
      </c>
    </row>
    <row r="13" spans="2:117" ht="14.45" x14ac:dyDescent="0.35">
      <c r="G13" s="2"/>
      <c r="K13" s="5">
        <v>0.55000000000000004</v>
      </c>
      <c r="L13" s="1">
        <f t="shared" si="0"/>
        <v>8.7999999999999995E-2</v>
      </c>
      <c r="M13" s="1">
        <f t="shared" si="1"/>
        <v>8.8000000000000023E-2</v>
      </c>
      <c r="N13" s="14">
        <f t="shared" si="2"/>
        <v>8.6776859504132317E-2</v>
      </c>
      <c r="O13" s="16">
        <f t="shared" si="3"/>
        <v>0.91322314049586772</v>
      </c>
    </row>
    <row r="14" spans="2:117" ht="14.45" x14ac:dyDescent="0.35">
      <c r="G14" s="2"/>
      <c r="K14" s="5">
        <v>0.6</v>
      </c>
      <c r="L14" s="1">
        <f t="shared" si="0"/>
        <v>9.5999999999999974E-2</v>
      </c>
      <c r="M14" s="1">
        <f t="shared" si="1"/>
        <v>9.6000000000000002E-2</v>
      </c>
      <c r="N14" s="14">
        <f t="shared" si="2"/>
        <v>0.12121212121212094</v>
      </c>
      <c r="O14" s="16">
        <f t="shared" si="3"/>
        <v>0.8787878787878789</v>
      </c>
    </row>
    <row r="15" spans="2:117" ht="14.45" x14ac:dyDescent="0.35">
      <c r="G15" s="2"/>
      <c r="K15" s="5">
        <v>0.65</v>
      </c>
      <c r="L15" s="1">
        <f t="shared" si="0"/>
        <v>0.10399999999999998</v>
      </c>
      <c r="M15" s="1">
        <f t="shared" si="1"/>
        <v>0.10400000000000001</v>
      </c>
      <c r="N15" s="14">
        <f t="shared" si="2"/>
        <v>0.15034965034965014</v>
      </c>
      <c r="O15" s="16">
        <f t="shared" si="3"/>
        <v>0.84965034965034969</v>
      </c>
    </row>
    <row r="16" spans="2:117" ht="14.45" x14ac:dyDescent="0.35">
      <c r="G16" s="2"/>
      <c r="K16" s="5">
        <v>0.7</v>
      </c>
      <c r="L16" s="1">
        <f t="shared" si="0"/>
        <v>0.11199999999999996</v>
      </c>
      <c r="M16" s="1">
        <f t="shared" si="1"/>
        <v>0.11199999999999999</v>
      </c>
      <c r="N16" s="14">
        <f t="shared" si="2"/>
        <v>0.17532467532467483</v>
      </c>
      <c r="O16" s="16">
        <f t="shared" si="3"/>
        <v>0.82467532467532478</v>
      </c>
    </row>
    <row r="17" spans="7:24" ht="14.45" x14ac:dyDescent="0.35">
      <c r="G17" s="2"/>
      <c r="K17" s="5">
        <v>0.75</v>
      </c>
      <c r="L17" s="13">
        <f t="shared" si="0"/>
        <v>0.12</v>
      </c>
      <c r="M17" s="1">
        <f t="shared" si="1"/>
        <v>0.12000000000000002</v>
      </c>
      <c r="N17" s="14">
        <f t="shared" si="2"/>
        <v>0.19696969696969682</v>
      </c>
      <c r="O17" s="16">
        <f t="shared" si="3"/>
        <v>0.80303030303030298</v>
      </c>
    </row>
    <row r="18" spans="7:24" ht="14.45" x14ac:dyDescent="0.35">
      <c r="G18" s="2"/>
      <c r="K18" s="5">
        <v>0.8</v>
      </c>
      <c r="L18" s="1">
        <f t="shared" si="0"/>
        <v>0.128</v>
      </c>
      <c r="M18" s="1">
        <f t="shared" si="1"/>
        <v>0.12800000000000003</v>
      </c>
      <c r="N18" s="14">
        <f t="shared" si="2"/>
        <v>0.2159090909090908</v>
      </c>
      <c r="O18" s="16">
        <f t="shared" si="3"/>
        <v>0.78409090909090906</v>
      </c>
    </row>
    <row r="19" spans="7:24" ht="14.45" x14ac:dyDescent="0.35">
      <c r="G19" s="2"/>
      <c r="K19" s="5">
        <v>0.85</v>
      </c>
      <c r="L19" s="1">
        <f t="shared" si="0"/>
        <v>0.13599999999999998</v>
      </c>
      <c r="M19" s="1">
        <f t="shared" si="1"/>
        <v>0.13600000000000001</v>
      </c>
      <c r="N19" s="14">
        <f t="shared" si="2"/>
        <v>0.23262032085561463</v>
      </c>
      <c r="O19" s="16">
        <f t="shared" si="3"/>
        <v>0.7673796791443851</v>
      </c>
      <c r="P19" s="42"/>
    </row>
    <row r="20" spans="7:24" ht="14.45" x14ac:dyDescent="0.35">
      <c r="G20" s="2"/>
      <c r="K20" s="5">
        <v>0.9</v>
      </c>
      <c r="L20" s="1">
        <f t="shared" si="0"/>
        <v>0.14399999999999999</v>
      </c>
      <c r="M20" s="1">
        <f t="shared" si="1"/>
        <v>0.14400000000000002</v>
      </c>
      <c r="N20" s="14">
        <f t="shared" si="2"/>
        <v>0.24747474747474715</v>
      </c>
      <c r="O20" s="16">
        <f t="shared" si="3"/>
        <v>0.7525252525252526</v>
      </c>
    </row>
    <row r="21" spans="7:24" ht="14.45" x14ac:dyDescent="0.35">
      <c r="G21" s="2"/>
      <c r="K21" s="5">
        <v>0.95</v>
      </c>
      <c r="L21" s="1">
        <f t="shared" si="0"/>
        <v>0.15199999999999997</v>
      </c>
      <c r="M21" s="1">
        <f t="shared" si="1"/>
        <v>0.15200000000000002</v>
      </c>
      <c r="N21" s="14">
        <f t="shared" si="2"/>
        <v>0.26076555023923448</v>
      </c>
      <c r="O21" s="16">
        <f t="shared" si="3"/>
        <v>0.73923444976076558</v>
      </c>
    </row>
    <row r="22" spans="7:24" ht="14.45" x14ac:dyDescent="0.35">
      <c r="G22" s="2"/>
      <c r="K22" s="5">
        <v>1</v>
      </c>
      <c r="L22" s="1">
        <f t="shared" si="0"/>
        <v>0.15999999999999998</v>
      </c>
      <c r="M22" s="1">
        <f t="shared" si="1"/>
        <v>0.16000000000000003</v>
      </c>
      <c r="N22" s="14">
        <f t="shared" si="2"/>
        <v>0.27272727272727276</v>
      </c>
      <c r="O22" s="16">
        <f t="shared" si="3"/>
        <v>0.72727272727272729</v>
      </c>
    </row>
    <row r="23" spans="7:24" ht="14.45" x14ac:dyDescent="0.35">
      <c r="K23" s="5">
        <v>1.05</v>
      </c>
      <c r="L23" s="1">
        <f t="shared" si="0"/>
        <v>0.16799999999999998</v>
      </c>
      <c r="M23" s="1">
        <f t="shared" si="1"/>
        <v>0.16800000000000004</v>
      </c>
      <c r="N23" s="14">
        <f t="shared" si="2"/>
        <v>0.28354978354978361</v>
      </c>
      <c r="O23" s="16">
        <f t="shared" si="3"/>
        <v>0.71645021645021645</v>
      </c>
    </row>
    <row r="24" spans="7:24" x14ac:dyDescent="0.25">
      <c r="K24" s="5">
        <v>1.1000000000000001</v>
      </c>
      <c r="L24" s="1">
        <f t="shared" si="0"/>
        <v>0.17599999999999999</v>
      </c>
      <c r="M24" s="1">
        <f t="shared" si="1"/>
        <v>0.17600000000000005</v>
      </c>
      <c r="N24" s="14">
        <f t="shared" si="2"/>
        <v>0.29338842975206614</v>
      </c>
      <c r="O24" s="16">
        <f t="shared" si="3"/>
        <v>0.70661157024793386</v>
      </c>
    </row>
    <row r="25" spans="7:24" x14ac:dyDescent="0.25">
      <c r="K25" s="5">
        <v>1.1499999999999999</v>
      </c>
      <c r="L25" s="1">
        <f t="shared" si="0"/>
        <v>0.18399999999999994</v>
      </c>
      <c r="M25" s="1">
        <f t="shared" si="1"/>
        <v>0.184</v>
      </c>
      <c r="N25" s="14">
        <f t="shared" si="2"/>
        <v>0.30237154150197626</v>
      </c>
      <c r="O25" s="16">
        <f t="shared" si="3"/>
        <v>0.6976284584980238</v>
      </c>
      <c r="W25" s="14"/>
      <c r="X25" s="14"/>
    </row>
    <row r="26" spans="7:24" x14ac:dyDescent="0.25">
      <c r="K26" s="5">
        <v>1.2</v>
      </c>
      <c r="L26" s="1">
        <f t="shared" si="0"/>
        <v>0.19199999999999995</v>
      </c>
      <c r="M26" s="1">
        <f t="shared" si="1"/>
        <v>0.192</v>
      </c>
      <c r="N26" s="14">
        <f t="shared" si="2"/>
        <v>0.31060606060606055</v>
      </c>
      <c r="O26" s="16">
        <f t="shared" si="3"/>
        <v>0.68939393939393945</v>
      </c>
    </row>
    <row r="27" spans="7:24" x14ac:dyDescent="0.25">
      <c r="K27" s="5">
        <v>1.25</v>
      </c>
      <c r="L27" s="1">
        <f t="shared" si="0"/>
        <v>0.19999999999999996</v>
      </c>
      <c r="M27" s="1">
        <f t="shared" si="1"/>
        <v>0.2</v>
      </c>
      <c r="N27" s="14">
        <f t="shared" si="2"/>
        <v>0.31818181818181818</v>
      </c>
      <c r="O27" s="16">
        <f t="shared" si="3"/>
        <v>0.68181818181818188</v>
      </c>
    </row>
    <row r="28" spans="7:24" x14ac:dyDescent="0.25">
      <c r="K28" s="5">
        <v>1.3</v>
      </c>
      <c r="L28" s="1">
        <f t="shared" si="0"/>
        <v>0.20799999999999996</v>
      </c>
      <c r="M28" s="1">
        <f t="shared" si="1"/>
        <v>0.20800000000000002</v>
      </c>
      <c r="N28" s="14">
        <f t="shared" si="2"/>
        <v>0.32517482517482516</v>
      </c>
      <c r="O28" s="16">
        <f t="shared" si="3"/>
        <v>0.67482517482517479</v>
      </c>
    </row>
    <row r="29" spans="7:24" x14ac:dyDescent="0.25">
      <c r="K29" s="5">
        <v>1.35</v>
      </c>
      <c r="L29" s="1">
        <f t="shared" si="0"/>
        <v>0.21599999999999997</v>
      </c>
      <c r="M29" s="1">
        <f t="shared" si="1"/>
        <v>0.21600000000000003</v>
      </c>
      <c r="N29" s="14">
        <f t="shared" si="2"/>
        <v>0.33164983164983164</v>
      </c>
      <c r="O29" s="16">
        <f t="shared" si="3"/>
        <v>0.66835016835016836</v>
      </c>
    </row>
    <row r="30" spans="7:24" s="31" customFormat="1" x14ac:dyDescent="0.25">
      <c r="K30" s="5">
        <v>1.4</v>
      </c>
      <c r="L30" s="1">
        <f t="shared" si="0"/>
        <v>0.22399999999999992</v>
      </c>
      <c r="M30" s="1">
        <f t="shared" si="1"/>
        <v>0.22399999999999998</v>
      </c>
      <c r="N30" s="14">
        <f t="shared" si="2"/>
        <v>0.33766233766233755</v>
      </c>
      <c r="O30" s="16">
        <f t="shared" si="3"/>
        <v>0.66233766233766234</v>
      </c>
    </row>
    <row r="31" spans="7:24" s="31" customFormat="1" x14ac:dyDescent="0.25">
      <c r="K31" s="5">
        <v>1.45</v>
      </c>
      <c r="L31" s="1">
        <f t="shared" si="0"/>
        <v>0.23199999999999993</v>
      </c>
      <c r="M31" s="1">
        <f t="shared" si="1"/>
        <v>0.23199999999999998</v>
      </c>
      <c r="N31" s="14">
        <f t="shared" si="2"/>
        <v>0.3432601880877742</v>
      </c>
      <c r="O31" s="16">
        <f t="shared" si="3"/>
        <v>0.65673981191222575</v>
      </c>
    </row>
    <row r="32" spans="7:24" x14ac:dyDescent="0.25">
      <c r="K32" s="5">
        <v>1.5</v>
      </c>
      <c r="L32" s="1">
        <f t="shared" si="0"/>
        <v>0.24</v>
      </c>
      <c r="M32" s="1">
        <f t="shared" si="1"/>
        <v>0.24000000000000005</v>
      </c>
      <c r="N32" s="14">
        <f t="shared" si="2"/>
        <v>0.34848484848484851</v>
      </c>
      <c r="O32" s="16">
        <f t="shared" si="3"/>
        <v>0.65151515151515149</v>
      </c>
    </row>
    <row r="33" spans="11:15" x14ac:dyDescent="0.25">
      <c r="K33" s="5">
        <v>1.55</v>
      </c>
      <c r="L33" s="1">
        <f t="shared" si="0"/>
        <v>0.248</v>
      </c>
      <c r="M33" s="1">
        <f t="shared" si="1"/>
        <v>0.24800000000000005</v>
      </c>
      <c r="N33" s="14">
        <f t="shared" si="2"/>
        <v>0.35337243401759533</v>
      </c>
      <c r="O33" s="16">
        <f t="shared" si="3"/>
        <v>0.64662756598240467</v>
      </c>
    </row>
    <row r="34" spans="11:15" x14ac:dyDescent="0.25">
      <c r="K34" s="5">
        <v>1.6</v>
      </c>
      <c r="L34" s="1">
        <f t="shared" si="0"/>
        <v>0.25600000000000001</v>
      </c>
      <c r="M34" s="1">
        <f t="shared" si="1"/>
        <v>0.25600000000000006</v>
      </c>
      <c r="N34" s="14">
        <f t="shared" si="2"/>
        <v>0.35795454545454547</v>
      </c>
      <c r="O34" s="16">
        <f t="shared" si="3"/>
        <v>0.64204545454545447</v>
      </c>
    </row>
    <row r="35" spans="11:15" x14ac:dyDescent="0.25">
      <c r="K35" s="5">
        <v>1.65</v>
      </c>
      <c r="L35" s="1">
        <f t="shared" si="0"/>
        <v>0.26399999999999996</v>
      </c>
      <c r="M35" s="1">
        <f t="shared" si="1"/>
        <v>0.26400000000000001</v>
      </c>
      <c r="N35" s="14">
        <f t="shared" si="2"/>
        <v>0.36225895316804402</v>
      </c>
      <c r="O35" s="16">
        <f t="shared" si="3"/>
        <v>0.63774104683195587</v>
      </c>
    </row>
    <row r="36" spans="11:15" x14ac:dyDescent="0.25">
      <c r="K36" s="5">
        <v>1.7</v>
      </c>
      <c r="L36" s="1">
        <f t="shared" si="0"/>
        <v>0.27199999999999996</v>
      </c>
      <c r="M36" s="1">
        <f t="shared" si="1"/>
        <v>0.27200000000000002</v>
      </c>
      <c r="N36" s="14">
        <f t="shared" si="2"/>
        <v>0.3663101604278074</v>
      </c>
      <c r="O36" s="16">
        <f t="shared" si="3"/>
        <v>0.63368983957219249</v>
      </c>
    </row>
    <row r="37" spans="11:15" x14ac:dyDescent="0.25">
      <c r="K37" s="5">
        <v>1.75</v>
      </c>
      <c r="L37" s="1">
        <f t="shared" si="0"/>
        <v>0.27999999999999997</v>
      </c>
      <c r="M37" s="1">
        <f t="shared" si="1"/>
        <v>0.28000000000000003</v>
      </c>
      <c r="N37" s="14">
        <f t="shared" si="2"/>
        <v>0.37012987012987009</v>
      </c>
      <c r="O37" s="16">
        <f t="shared" si="3"/>
        <v>0.6298701298701298</v>
      </c>
    </row>
    <row r="38" spans="11:15" x14ac:dyDescent="0.25">
      <c r="K38" s="5">
        <v>1.8</v>
      </c>
      <c r="L38" s="1">
        <f t="shared" si="0"/>
        <v>0.28799999999999998</v>
      </c>
      <c r="M38" s="1">
        <f t="shared" si="1"/>
        <v>0.28800000000000003</v>
      </c>
      <c r="N38" s="14">
        <f t="shared" si="2"/>
        <v>0.3737373737373737</v>
      </c>
      <c r="O38" s="16">
        <f t="shared" si="3"/>
        <v>0.6262626262626263</v>
      </c>
    </row>
    <row r="39" spans="11:15" x14ac:dyDescent="0.25">
      <c r="K39" s="5">
        <v>1.85</v>
      </c>
      <c r="L39" s="1">
        <f t="shared" si="0"/>
        <v>0.29599999999999999</v>
      </c>
      <c r="M39" s="1">
        <f t="shared" si="1"/>
        <v>0.29600000000000004</v>
      </c>
      <c r="N39" s="14">
        <f t="shared" si="2"/>
        <v>0.37714987714987708</v>
      </c>
      <c r="O39" s="16">
        <f t="shared" si="3"/>
        <v>0.62285012285012276</v>
      </c>
    </row>
    <row r="40" spans="11:15" x14ac:dyDescent="0.25">
      <c r="K40" s="5">
        <v>1.9</v>
      </c>
      <c r="L40" s="1">
        <f t="shared" si="0"/>
        <v>0.30399999999999994</v>
      </c>
      <c r="M40" s="1">
        <f t="shared" si="1"/>
        <v>0.30400000000000005</v>
      </c>
      <c r="N40" s="14">
        <f t="shared" si="2"/>
        <v>0.38038277511961721</v>
      </c>
      <c r="O40" s="16">
        <f t="shared" si="3"/>
        <v>0.61961722488038273</v>
      </c>
    </row>
    <row r="41" spans="11:15" x14ac:dyDescent="0.25">
      <c r="K41" s="5">
        <v>1.95</v>
      </c>
      <c r="L41" s="1">
        <f t="shared" si="0"/>
        <v>0.31199999999999994</v>
      </c>
      <c r="M41" s="1">
        <f t="shared" si="1"/>
        <v>0.31200000000000006</v>
      </c>
      <c r="N41" s="14">
        <f t="shared" si="2"/>
        <v>0.38344988344988346</v>
      </c>
      <c r="O41" s="16">
        <f t="shared" si="3"/>
        <v>0.61655011655011649</v>
      </c>
    </row>
    <row r="42" spans="11:15" x14ac:dyDescent="0.25">
      <c r="K42" s="5">
        <v>2</v>
      </c>
      <c r="L42" s="1">
        <f t="shared" si="0"/>
        <v>0.31999999999999995</v>
      </c>
      <c r="M42" s="1">
        <f t="shared" si="1"/>
        <v>0.32000000000000006</v>
      </c>
      <c r="N42" s="14">
        <f t="shared" si="2"/>
        <v>0.38636363636363635</v>
      </c>
      <c r="O42" s="16">
        <f t="shared" si="3"/>
        <v>0.61363636363636365</v>
      </c>
    </row>
    <row r="43" spans="11:15" x14ac:dyDescent="0.25">
      <c r="K43" s="5">
        <v>2.0499999999999998</v>
      </c>
      <c r="L43" s="1">
        <f t="shared" si="0"/>
        <v>0.3279999999999999</v>
      </c>
      <c r="M43" s="1">
        <f t="shared" si="1"/>
        <v>0.32800000000000001</v>
      </c>
      <c r="N43" s="14">
        <f t="shared" si="2"/>
        <v>0.38913525498891349</v>
      </c>
      <c r="O43" s="16">
        <f t="shared" si="3"/>
        <v>0.61086474501108645</v>
      </c>
    </row>
    <row r="44" spans="11:15" x14ac:dyDescent="0.25">
      <c r="K44" s="5">
        <v>2.1</v>
      </c>
      <c r="L44" s="1">
        <f t="shared" si="0"/>
        <v>0.33599999999999997</v>
      </c>
      <c r="M44" s="1">
        <f t="shared" si="1"/>
        <v>0.33600000000000008</v>
      </c>
      <c r="N44" s="14">
        <f t="shared" si="2"/>
        <v>0.39177489177489178</v>
      </c>
      <c r="O44" s="16">
        <f t="shared" si="3"/>
        <v>0.60822510822510822</v>
      </c>
    </row>
    <row r="45" spans="11:15" x14ac:dyDescent="0.25">
      <c r="K45" s="5">
        <v>2.15</v>
      </c>
      <c r="L45" s="1">
        <f t="shared" si="0"/>
        <v>0.34399999999999992</v>
      </c>
      <c r="M45" s="1">
        <f t="shared" si="1"/>
        <v>0.34400000000000003</v>
      </c>
      <c r="N45" s="14">
        <f t="shared" si="2"/>
        <v>0.394291754756871</v>
      </c>
      <c r="O45" s="16">
        <f t="shared" si="3"/>
        <v>0.60570824524312894</v>
      </c>
    </row>
    <row r="46" spans="11:15" x14ac:dyDescent="0.25">
      <c r="K46" s="5">
        <v>2.2000000000000002</v>
      </c>
      <c r="L46" s="1">
        <f t="shared" si="0"/>
        <v>0.35199999999999998</v>
      </c>
      <c r="M46" s="1">
        <f t="shared" si="1"/>
        <v>0.35200000000000009</v>
      </c>
      <c r="N46" s="14">
        <f t="shared" si="2"/>
        <v>0.39669421487603307</v>
      </c>
      <c r="O46" s="16">
        <f t="shared" si="3"/>
        <v>0.60330578512396693</v>
      </c>
    </row>
    <row r="47" spans="11:15" x14ac:dyDescent="0.25">
      <c r="K47" s="5">
        <v>2.25</v>
      </c>
      <c r="L47" s="1">
        <f t="shared" si="0"/>
        <v>0.35999999999999993</v>
      </c>
      <c r="M47" s="1">
        <f t="shared" si="1"/>
        <v>0.36000000000000004</v>
      </c>
      <c r="N47" s="14">
        <f t="shared" si="2"/>
        <v>0.39898989898989901</v>
      </c>
      <c r="O47" s="16">
        <f t="shared" si="3"/>
        <v>0.60101010101010099</v>
      </c>
    </row>
    <row r="48" spans="11:15" x14ac:dyDescent="0.25">
      <c r="K48" s="5">
        <v>2.2999999999999998</v>
      </c>
      <c r="L48" s="1">
        <f t="shared" si="0"/>
        <v>0.36799999999999988</v>
      </c>
      <c r="M48" s="1">
        <f t="shared" si="1"/>
        <v>0.36799999999999999</v>
      </c>
      <c r="N48" s="14">
        <f t="shared" si="2"/>
        <v>0.40118577075098799</v>
      </c>
      <c r="O48" s="16">
        <f t="shared" si="3"/>
        <v>0.59881422924901195</v>
      </c>
    </row>
    <row r="49" spans="11:15" x14ac:dyDescent="0.25">
      <c r="K49" s="5">
        <v>2.35</v>
      </c>
      <c r="L49" s="1">
        <f t="shared" si="0"/>
        <v>0.37599999999999995</v>
      </c>
      <c r="M49" s="1">
        <f t="shared" si="1"/>
        <v>0.37600000000000006</v>
      </c>
      <c r="N49" s="14">
        <f t="shared" si="2"/>
        <v>0.40328820116054159</v>
      </c>
      <c r="O49" s="16">
        <f t="shared" si="3"/>
        <v>0.59671179883945846</v>
      </c>
    </row>
    <row r="50" spans="11:15" x14ac:dyDescent="0.25">
      <c r="K50" s="5">
        <v>2.4</v>
      </c>
      <c r="L50" s="1">
        <f t="shared" si="0"/>
        <v>0.3839999999999999</v>
      </c>
      <c r="M50" s="1">
        <f t="shared" si="1"/>
        <v>0.38400000000000001</v>
      </c>
      <c r="N50" s="14">
        <f t="shared" si="2"/>
        <v>0.40530303030303017</v>
      </c>
      <c r="O50" s="16">
        <f t="shared" si="3"/>
        <v>0.59469696969696983</v>
      </c>
    </row>
    <row r="51" spans="11:15" x14ac:dyDescent="0.25">
      <c r="K51" s="5">
        <v>2.4500000000000002</v>
      </c>
      <c r="L51" s="1">
        <f t="shared" si="0"/>
        <v>0.39199999999999996</v>
      </c>
      <c r="M51" s="1">
        <f t="shared" si="1"/>
        <v>0.39200000000000007</v>
      </c>
      <c r="N51" s="14">
        <f t="shared" si="2"/>
        <v>0.4072356215213358</v>
      </c>
      <c r="O51" s="16">
        <f t="shared" si="3"/>
        <v>0.59276437847866414</v>
      </c>
    </row>
    <row r="52" spans="11:15" x14ac:dyDescent="0.25">
      <c r="K52" s="5">
        <v>2.5</v>
      </c>
      <c r="L52" s="1">
        <f t="shared" si="0"/>
        <v>0.39999999999999991</v>
      </c>
      <c r="M52" s="1">
        <f t="shared" si="1"/>
        <v>0.4</v>
      </c>
      <c r="N52" s="14">
        <f t="shared" si="2"/>
        <v>0.40909090909090901</v>
      </c>
      <c r="O52" s="16">
        <f t="shared" si="3"/>
        <v>0.59090909090909105</v>
      </c>
    </row>
    <row r="53" spans="11:15" x14ac:dyDescent="0.25">
      <c r="K53" s="5">
        <v>2.5499999999999998</v>
      </c>
      <c r="L53" s="1">
        <f t="shared" si="0"/>
        <v>0.40799999999999992</v>
      </c>
      <c r="M53" s="1">
        <f t="shared" si="1"/>
        <v>0.40800000000000003</v>
      </c>
      <c r="N53" s="14">
        <f t="shared" si="2"/>
        <v>0.41087344028520478</v>
      </c>
      <c r="O53" s="16">
        <f t="shared" si="3"/>
        <v>0.58912655971479488</v>
      </c>
    </row>
    <row r="54" spans="11:15" x14ac:dyDescent="0.25">
      <c r="K54" s="5">
        <v>2.6</v>
      </c>
      <c r="L54" s="1">
        <f t="shared" si="0"/>
        <v>0.41599999999999993</v>
      </c>
      <c r="M54" s="1">
        <f t="shared" si="1"/>
        <v>0.41600000000000004</v>
      </c>
      <c r="N54" s="14">
        <f t="shared" si="2"/>
        <v>0.41258741258741249</v>
      </c>
      <c r="O54" s="16">
        <f t="shared" si="3"/>
        <v>0.58741258741258751</v>
      </c>
    </row>
    <row r="55" spans="11:15" x14ac:dyDescent="0.25">
      <c r="K55" s="5">
        <v>2.65</v>
      </c>
      <c r="L55" s="1">
        <f t="shared" si="0"/>
        <v>0.42399999999999993</v>
      </c>
      <c r="M55" s="1">
        <f t="shared" si="1"/>
        <v>0.42400000000000004</v>
      </c>
      <c r="N55" s="14">
        <f t="shared" si="2"/>
        <v>0.41423670668953672</v>
      </c>
      <c r="O55" s="16">
        <f t="shared" si="3"/>
        <v>0.58576329331046306</v>
      </c>
    </row>
    <row r="56" spans="11:15" x14ac:dyDescent="0.25">
      <c r="K56" s="5">
        <v>2.7</v>
      </c>
      <c r="L56" s="1">
        <f t="shared" si="0"/>
        <v>0.43199999999999994</v>
      </c>
      <c r="M56" s="1">
        <f t="shared" si="1"/>
        <v>0.43200000000000005</v>
      </c>
      <c r="N56" s="14">
        <f t="shared" si="2"/>
        <v>0.41582491582491571</v>
      </c>
      <c r="O56" s="16">
        <f t="shared" si="3"/>
        <v>0.58417508417508424</v>
      </c>
    </row>
    <row r="57" spans="11:15" x14ac:dyDescent="0.25">
      <c r="K57" s="5">
        <v>2.75</v>
      </c>
      <c r="L57" s="1">
        <f t="shared" si="0"/>
        <v>0.43999999999999995</v>
      </c>
      <c r="M57" s="1">
        <f t="shared" si="1"/>
        <v>0.44000000000000006</v>
      </c>
      <c r="N57" s="14">
        <f t="shared" si="2"/>
        <v>0.41735537190082628</v>
      </c>
      <c r="O57" s="16">
        <f t="shared" si="3"/>
        <v>0.5826446280991735</v>
      </c>
    </row>
  </sheetData>
  <mergeCells count="22">
    <mergeCell ref="AH1:AK1"/>
    <mergeCell ref="B1:F1"/>
    <mergeCell ref="R1:U1"/>
    <mergeCell ref="V1:Y1"/>
    <mergeCell ref="Z1:AC1"/>
    <mergeCell ref="AD1:AG1"/>
    <mergeCell ref="CH1:CK1"/>
    <mergeCell ref="CL1:CO1"/>
    <mergeCell ref="CP1:CS1"/>
    <mergeCell ref="B4:G4"/>
    <mergeCell ref="BJ1:BM1"/>
    <mergeCell ref="BN1:BQ1"/>
    <mergeCell ref="BR1:BU1"/>
    <mergeCell ref="BV1:BY1"/>
    <mergeCell ref="BZ1:CC1"/>
    <mergeCell ref="CD1:CG1"/>
    <mergeCell ref="AL1:AO1"/>
    <mergeCell ref="AP1:AS1"/>
    <mergeCell ref="AT1:AW1"/>
    <mergeCell ref="AX1:BA1"/>
    <mergeCell ref="BB1:BE1"/>
    <mergeCell ref="BF1:BI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4" tint="-0.499984740745262"/>
  </sheetPr>
  <dimension ref="B1:DM57"/>
  <sheetViews>
    <sheetView zoomScaleNormal="100" workbookViewId="0">
      <selection activeCell="B4" sqref="B4:G4"/>
    </sheetView>
  </sheetViews>
  <sheetFormatPr defaultColWidth="9.140625" defaultRowHeight="15" x14ac:dyDescent="0.25"/>
  <cols>
    <col min="1" max="1" width="11.42578125" style="1" bestFit="1" customWidth="1"/>
    <col min="2" max="4" width="9.140625" style="1"/>
    <col min="5" max="5" width="12.28515625" style="1" bestFit="1" customWidth="1"/>
    <col min="6" max="6" width="28.42578125" style="1" bestFit="1" customWidth="1"/>
    <col min="7" max="7" width="17.85546875" style="1" bestFit="1" customWidth="1"/>
    <col min="8" max="8" width="12.5703125" style="1" bestFit="1" customWidth="1"/>
    <col min="9" max="9" width="9.140625" style="1"/>
    <col min="10" max="10" width="12.5703125" style="1" bestFit="1" customWidth="1"/>
    <col min="11" max="11" width="9.140625" style="1"/>
    <col min="12" max="12" width="11.28515625" style="1" customWidth="1"/>
    <col min="13" max="13" width="10.85546875" style="1" bestFit="1" customWidth="1"/>
    <col min="14" max="14" width="26.42578125" style="1" bestFit="1" customWidth="1"/>
    <col min="15" max="15" width="34" style="1" bestFit="1" customWidth="1"/>
    <col min="16" max="16" width="40.5703125" style="1" bestFit="1" customWidth="1"/>
    <col min="17" max="16384" width="9.140625" style="1"/>
  </cols>
  <sheetData>
    <row r="1" spans="2:117" ht="15.75" thickBot="1" x14ac:dyDescent="0.3">
      <c r="B1" s="48" t="s">
        <v>9</v>
      </c>
      <c r="C1" s="49"/>
      <c r="D1" s="49"/>
      <c r="E1" s="49"/>
      <c r="F1" s="50"/>
      <c r="G1" s="23" t="s">
        <v>7</v>
      </c>
      <c r="K1" s="2" t="s">
        <v>10</v>
      </c>
      <c r="L1" s="12" t="s">
        <v>11</v>
      </c>
      <c r="M1" s="12" t="s">
        <v>12</v>
      </c>
      <c r="N1" s="12" t="s">
        <v>23</v>
      </c>
      <c r="O1" s="12" t="s">
        <v>24</v>
      </c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</row>
    <row r="2" spans="2:117" thickBot="1" x14ac:dyDescent="0.4">
      <c r="B2" s="24" t="s">
        <v>0</v>
      </c>
      <c r="C2" s="17" t="s">
        <v>3</v>
      </c>
      <c r="D2" s="17" t="s">
        <v>4</v>
      </c>
      <c r="E2" s="44" t="s">
        <v>8</v>
      </c>
      <c r="F2" s="45" t="s">
        <v>5</v>
      </c>
      <c r="G2" s="25" t="s">
        <v>1</v>
      </c>
      <c r="K2" s="5">
        <v>0.01</v>
      </c>
      <c r="L2" s="1">
        <f t="shared" ref="L2:L57" si="0">+($K2*$B$3)*(1-$B$3)</f>
        <v>1.5999999999999996E-3</v>
      </c>
      <c r="M2" s="1">
        <f t="shared" ref="M2:M57" si="1">+$K2*$C$3*(1-$C$3)</f>
        <v>1.6000000000000001E-3</v>
      </c>
      <c r="N2" s="14">
        <f t="shared" ref="N2:N57" si="2">(-($B$3+$L2)*$E$3^$G$3+($C$3+$L2)*($F$3^$G$3))/((-2*$L2*($E$3^$G$3))+(2*$L2*($F$3^$G$3)))</f>
        <v>13.657894736842085</v>
      </c>
      <c r="O2" s="16">
        <f t="shared" ref="O2:O57" si="3">(($B$3*($E$3^$G$3))-L2*($E$3^$G$3)-$C$3*($F$3^$G$3)+L2*($F$3^$G$3))/((2*L2*($F$3^$G$3))-(2*L2*($E$3^$G$3)))</f>
        <v>-12.65789473684211</v>
      </c>
      <c r="T2" s="30"/>
      <c r="U2" s="31"/>
      <c r="V2" s="32"/>
      <c r="W2" s="32"/>
      <c r="X2" s="32"/>
      <c r="Y2" s="32"/>
      <c r="Z2" s="32"/>
      <c r="AA2" s="32"/>
    </row>
    <row r="3" spans="2:117" thickBot="1" x14ac:dyDescent="0.4">
      <c r="B3" s="26">
        <v>0.8</v>
      </c>
      <c r="C3" s="27">
        <v>0.2</v>
      </c>
      <c r="D3" s="21">
        <v>1.2</v>
      </c>
      <c r="E3" s="27">
        <f>1/B3</f>
        <v>1.25</v>
      </c>
      <c r="F3" s="28">
        <f>+D3/C3</f>
        <v>5.9999999999999991</v>
      </c>
      <c r="G3" s="29">
        <v>1</v>
      </c>
      <c r="K3" s="5">
        <v>0.05</v>
      </c>
      <c r="L3" s="1">
        <f t="shared" si="0"/>
        <v>8.0000000000000002E-3</v>
      </c>
      <c r="M3" s="1">
        <f t="shared" si="1"/>
        <v>8.0000000000000019E-3</v>
      </c>
      <c r="N3" s="16">
        <f t="shared" si="2"/>
        <v>3.1315789473684217</v>
      </c>
      <c r="O3" s="16">
        <f t="shared" si="3"/>
        <v>-2.1315789473684212</v>
      </c>
    </row>
    <row r="4" spans="2:117" x14ac:dyDescent="0.35">
      <c r="B4" s="46" t="s">
        <v>16</v>
      </c>
      <c r="C4" s="46"/>
      <c r="D4" s="46"/>
      <c r="E4" s="46"/>
      <c r="F4" s="46"/>
      <c r="G4" s="46"/>
      <c r="K4" s="5">
        <v>0.1</v>
      </c>
      <c r="L4" s="1">
        <f t="shared" si="0"/>
        <v>1.6E-2</v>
      </c>
      <c r="M4" s="1">
        <f t="shared" si="1"/>
        <v>1.6000000000000004E-2</v>
      </c>
      <c r="N4" s="16">
        <f t="shared" si="2"/>
        <v>1.8157894736842111</v>
      </c>
      <c r="O4" s="16">
        <f t="shared" si="3"/>
        <v>-0.81578947368421062</v>
      </c>
    </row>
    <row r="5" spans="2:117" ht="14.45" x14ac:dyDescent="0.35">
      <c r="K5" s="5">
        <v>0.15</v>
      </c>
      <c r="L5" s="1">
        <f t="shared" si="0"/>
        <v>2.3999999999999994E-2</v>
      </c>
      <c r="M5" s="1">
        <f t="shared" si="1"/>
        <v>2.4E-2</v>
      </c>
      <c r="N5" s="16">
        <f t="shared" si="2"/>
        <v>1.3771929824561404</v>
      </c>
      <c r="O5" s="16">
        <f t="shared" si="3"/>
        <v>-0.3771929824561408</v>
      </c>
    </row>
    <row r="6" spans="2:117" ht="15.6" x14ac:dyDescent="0.35">
      <c r="B6" s="19"/>
      <c r="F6" s="20"/>
      <c r="G6" s="2"/>
      <c r="K6" s="5">
        <v>0.2</v>
      </c>
      <c r="L6" s="1">
        <f t="shared" si="0"/>
        <v>3.2000000000000001E-2</v>
      </c>
      <c r="M6" s="1">
        <f t="shared" si="1"/>
        <v>3.2000000000000008E-2</v>
      </c>
      <c r="N6" s="16">
        <f t="shared" si="2"/>
        <v>1.1578947368421051</v>
      </c>
      <c r="O6" s="16">
        <f t="shared" si="3"/>
        <v>-0.15789473684210534</v>
      </c>
    </row>
    <row r="7" spans="2:117" ht="15.6" x14ac:dyDescent="0.35">
      <c r="B7" s="19"/>
      <c r="G7" s="2"/>
      <c r="K7" s="5">
        <v>0.25</v>
      </c>
      <c r="L7" s="1">
        <f t="shared" si="0"/>
        <v>3.9999999999999994E-2</v>
      </c>
      <c r="M7" s="1">
        <f t="shared" si="1"/>
        <v>4.0000000000000008E-2</v>
      </c>
      <c r="N7" s="16">
        <f t="shared" si="2"/>
        <v>1.0263157894736836</v>
      </c>
      <c r="O7" s="16">
        <f t="shared" si="3"/>
        <v>-2.6315789473684386E-2</v>
      </c>
    </row>
    <row r="8" spans="2:117" ht="15.6" x14ac:dyDescent="0.35">
      <c r="B8" s="19"/>
      <c r="G8" s="2"/>
      <c r="K8" s="5">
        <v>0.3</v>
      </c>
      <c r="L8" s="1">
        <f t="shared" si="0"/>
        <v>4.7999999999999987E-2</v>
      </c>
      <c r="M8" s="1">
        <f t="shared" si="1"/>
        <v>4.8000000000000001E-2</v>
      </c>
      <c r="N8" s="14">
        <f t="shared" si="2"/>
        <v>0.9385964912280701</v>
      </c>
      <c r="O8" s="16">
        <f t="shared" si="3"/>
        <v>6.1403508771929793E-2</v>
      </c>
    </row>
    <row r="9" spans="2:117" ht="14.45" x14ac:dyDescent="0.35">
      <c r="G9" s="2"/>
      <c r="K9" s="5">
        <v>0.35</v>
      </c>
      <c r="L9" s="1">
        <f t="shared" si="0"/>
        <v>5.599999999999998E-2</v>
      </c>
      <c r="M9" s="1">
        <f t="shared" si="1"/>
        <v>5.5999999999999994E-2</v>
      </c>
      <c r="N9" s="14">
        <f t="shared" si="2"/>
        <v>0.87593984962406002</v>
      </c>
      <c r="O9" s="16">
        <f t="shared" si="3"/>
        <v>0.1240601503759398</v>
      </c>
    </row>
    <row r="10" spans="2:117" ht="14.45" x14ac:dyDescent="0.35">
      <c r="G10" s="2"/>
      <c r="K10" s="5">
        <v>0.4</v>
      </c>
      <c r="L10" s="1">
        <f t="shared" si="0"/>
        <v>6.4000000000000001E-2</v>
      </c>
      <c r="M10" s="1">
        <f t="shared" si="1"/>
        <v>6.4000000000000015E-2</v>
      </c>
      <c r="N10" s="14">
        <f t="shared" si="2"/>
        <v>0.82894736842105243</v>
      </c>
      <c r="O10" s="16">
        <f t="shared" si="3"/>
        <v>0.17105263157894746</v>
      </c>
    </row>
    <row r="11" spans="2:117" ht="14.45" x14ac:dyDescent="0.35">
      <c r="G11" s="2"/>
      <c r="K11" s="5">
        <v>0.45</v>
      </c>
      <c r="L11" s="1">
        <f t="shared" si="0"/>
        <v>7.1999999999999995E-2</v>
      </c>
      <c r="M11" s="1">
        <f t="shared" si="1"/>
        <v>7.2000000000000008E-2</v>
      </c>
      <c r="N11" s="14">
        <f t="shared" si="2"/>
        <v>0.79239766081871355</v>
      </c>
      <c r="O11" s="16">
        <f t="shared" si="3"/>
        <v>0.20760233918128657</v>
      </c>
    </row>
    <row r="12" spans="2:117" ht="14.45" x14ac:dyDescent="0.35">
      <c r="G12" s="2"/>
      <c r="K12" s="5">
        <v>0.5</v>
      </c>
      <c r="L12" s="1">
        <f t="shared" si="0"/>
        <v>7.9999999999999988E-2</v>
      </c>
      <c r="M12" s="1">
        <f t="shared" si="1"/>
        <v>8.0000000000000016E-2</v>
      </c>
      <c r="N12" s="14">
        <f t="shared" si="2"/>
        <v>0.76315789473684215</v>
      </c>
      <c r="O12" s="16">
        <f t="shared" si="3"/>
        <v>0.23684210526315788</v>
      </c>
    </row>
    <row r="13" spans="2:117" ht="14.45" x14ac:dyDescent="0.35">
      <c r="G13" s="2"/>
      <c r="K13" s="5">
        <v>0.55000000000000004</v>
      </c>
      <c r="L13" s="1">
        <f t="shared" si="0"/>
        <v>8.7999999999999995E-2</v>
      </c>
      <c r="M13" s="1">
        <f t="shared" si="1"/>
        <v>8.8000000000000023E-2</v>
      </c>
      <c r="N13" s="14">
        <f t="shared" si="2"/>
        <v>0.73923444976076558</v>
      </c>
      <c r="O13" s="16">
        <f t="shared" si="3"/>
        <v>0.26076555023923448</v>
      </c>
    </row>
    <row r="14" spans="2:117" ht="14.45" x14ac:dyDescent="0.35">
      <c r="G14" s="2"/>
      <c r="K14" s="5">
        <v>0.6</v>
      </c>
      <c r="L14" s="1">
        <f t="shared" si="0"/>
        <v>9.5999999999999974E-2</v>
      </c>
      <c r="M14" s="1">
        <f t="shared" si="1"/>
        <v>9.6000000000000002E-2</v>
      </c>
      <c r="N14" s="14">
        <f t="shared" si="2"/>
        <v>0.71929824561403488</v>
      </c>
      <c r="O14" s="16">
        <f t="shared" si="3"/>
        <v>0.28070175438596484</v>
      </c>
    </row>
    <row r="15" spans="2:117" ht="14.45" x14ac:dyDescent="0.35">
      <c r="G15" s="2"/>
      <c r="K15" s="5">
        <v>0.65</v>
      </c>
      <c r="L15" s="1">
        <f t="shared" si="0"/>
        <v>0.10399999999999998</v>
      </c>
      <c r="M15" s="1">
        <f t="shared" si="1"/>
        <v>0.10400000000000001</v>
      </c>
      <c r="N15" s="14">
        <f t="shared" si="2"/>
        <v>0.70242914979757065</v>
      </c>
      <c r="O15" s="16">
        <f t="shared" si="3"/>
        <v>0.29757085020242913</v>
      </c>
    </row>
    <row r="16" spans="2:117" ht="14.45" x14ac:dyDescent="0.35">
      <c r="G16" s="2"/>
      <c r="K16" s="5">
        <v>0.7</v>
      </c>
      <c r="L16" s="1">
        <f t="shared" si="0"/>
        <v>0.11199999999999996</v>
      </c>
      <c r="M16" s="1">
        <f t="shared" si="1"/>
        <v>0.11199999999999999</v>
      </c>
      <c r="N16" s="14">
        <f t="shared" si="2"/>
        <v>0.68796992481202968</v>
      </c>
      <c r="O16" s="16">
        <f t="shared" si="3"/>
        <v>0.31203007518796988</v>
      </c>
    </row>
    <row r="17" spans="7:24" ht="14.45" x14ac:dyDescent="0.35">
      <c r="G17" s="2"/>
      <c r="K17" s="5">
        <v>0.75</v>
      </c>
      <c r="L17" s="13">
        <f t="shared" si="0"/>
        <v>0.12</v>
      </c>
      <c r="M17" s="1">
        <f t="shared" si="1"/>
        <v>0.12000000000000002</v>
      </c>
      <c r="N17" s="14">
        <f t="shared" si="2"/>
        <v>0.67543859649122784</v>
      </c>
      <c r="O17" s="16">
        <f t="shared" si="3"/>
        <v>0.32456140350877194</v>
      </c>
    </row>
    <row r="18" spans="7:24" ht="14.45" x14ac:dyDescent="0.35">
      <c r="G18" s="2"/>
      <c r="K18" s="5">
        <v>0.8</v>
      </c>
      <c r="L18" s="1">
        <f t="shared" si="0"/>
        <v>0.128</v>
      </c>
      <c r="M18" s="1">
        <f t="shared" si="1"/>
        <v>0.12800000000000003</v>
      </c>
      <c r="N18" s="14">
        <f t="shared" si="2"/>
        <v>0.66447368421052611</v>
      </c>
      <c r="O18" s="16">
        <f t="shared" si="3"/>
        <v>0.33552631578947367</v>
      </c>
    </row>
    <row r="19" spans="7:24" ht="14.45" x14ac:dyDescent="0.35">
      <c r="G19" s="2"/>
      <c r="K19" s="5">
        <v>0.85</v>
      </c>
      <c r="L19" s="1">
        <f t="shared" si="0"/>
        <v>0.13599999999999998</v>
      </c>
      <c r="M19" s="1">
        <f t="shared" si="1"/>
        <v>0.13600000000000001</v>
      </c>
      <c r="N19" s="14">
        <f t="shared" si="2"/>
        <v>0.65479876160990702</v>
      </c>
      <c r="O19" s="16">
        <f t="shared" si="3"/>
        <v>0.34520123839009292</v>
      </c>
      <c r="P19" s="42"/>
    </row>
    <row r="20" spans="7:24" ht="14.45" x14ac:dyDescent="0.35">
      <c r="G20" s="2"/>
      <c r="K20" s="5">
        <v>0.9</v>
      </c>
      <c r="L20" s="1">
        <f t="shared" si="0"/>
        <v>0.14399999999999999</v>
      </c>
      <c r="M20" s="1">
        <f t="shared" si="1"/>
        <v>0.14400000000000002</v>
      </c>
      <c r="N20" s="14">
        <f t="shared" si="2"/>
        <v>0.64619883040935655</v>
      </c>
      <c r="O20" s="16">
        <f t="shared" si="3"/>
        <v>0.35380116959064334</v>
      </c>
    </row>
    <row r="21" spans="7:24" ht="14.45" x14ac:dyDescent="0.35">
      <c r="G21" s="2"/>
      <c r="K21" s="5">
        <v>0.95</v>
      </c>
      <c r="L21" s="1">
        <f t="shared" si="0"/>
        <v>0.15199999999999997</v>
      </c>
      <c r="M21" s="1">
        <f t="shared" si="1"/>
        <v>0.15200000000000002</v>
      </c>
      <c r="N21" s="14">
        <f t="shared" si="2"/>
        <v>0.63850415512465375</v>
      </c>
      <c r="O21" s="16">
        <f t="shared" si="3"/>
        <v>0.36149584487534625</v>
      </c>
    </row>
    <row r="22" spans="7:24" ht="14.45" x14ac:dyDescent="0.35">
      <c r="G22" s="2"/>
      <c r="K22" s="5">
        <v>1</v>
      </c>
      <c r="L22" s="1">
        <f t="shared" si="0"/>
        <v>0.15999999999999998</v>
      </c>
      <c r="M22" s="1">
        <f t="shared" si="1"/>
        <v>0.16000000000000003</v>
      </c>
      <c r="N22" s="14">
        <f t="shared" si="2"/>
        <v>0.63157894736842102</v>
      </c>
      <c r="O22" s="16">
        <f t="shared" si="3"/>
        <v>0.36842105263157893</v>
      </c>
    </row>
    <row r="23" spans="7:24" ht="14.45" x14ac:dyDescent="0.35">
      <c r="K23" s="5">
        <v>1.05</v>
      </c>
      <c r="L23" s="1">
        <f t="shared" si="0"/>
        <v>0.16799999999999998</v>
      </c>
      <c r="M23" s="1">
        <f t="shared" si="1"/>
        <v>0.16800000000000004</v>
      </c>
      <c r="N23" s="14">
        <f t="shared" si="2"/>
        <v>0.62531328320802004</v>
      </c>
      <c r="O23" s="16">
        <f t="shared" si="3"/>
        <v>0.37468671679197996</v>
      </c>
    </row>
    <row r="24" spans="7:24" x14ac:dyDescent="0.25">
      <c r="K24" s="5">
        <v>1.1000000000000001</v>
      </c>
      <c r="L24" s="1">
        <f t="shared" si="0"/>
        <v>0.17599999999999999</v>
      </c>
      <c r="M24" s="1">
        <f t="shared" si="1"/>
        <v>0.17600000000000005</v>
      </c>
      <c r="N24" s="14">
        <f t="shared" si="2"/>
        <v>0.61961722488038273</v>
      </c>
      <c r="O24" s="16">
        <f t="shared" si="3"/>
        <v>0.38038277511961721</v>
      </c>
    </row>
    <row r="25" spans="7:24" x14ac:dyDescent="0.25">
      <c r="K25" s="5">
        <v>1.1499999999999999</v>
      </c>
      <c r="L25" s="1">
        <f t="shared" si="0"/>
        <v>0.18399999999999994</v>
      </c>
      <c r="M25" s="1">
        <f t="shared" si="1"/>
        <v>0.184</v>
      </c>
      <c r="N25" s="14">
        <f t="shared" si="2"/>
        <v>0.61441647597254012</v>
      </c>
      <c r="O25" s="16">
        <f t="shared" si="3"/>
        <v>0.38558352402745993</v>
      </c>
      <c r="W25" s="14"/>
      <c r="X25" s="14"/>
    </row>
    <row r="26" spans="7:24" x14ac:dyDescent="0.25">
      <c r="K26" s="5">
        <v>1.2</v>
      </c>
      <c r="L26" s="1">
        <f t="shared" si="0"/>
        <v>0.19199999999999995</v>
      </c>
      <c r="M26" s="1">
        <f t="shared" si="1"/>
        <v>0.192</v>
      </c>
      <c r="N26" s="14">
        <f t="shared" si="2"/>
        <v>0.60964912280701755</v>
      </c>
      <c r="O26" s="16">
        <f t="shared" si="3"/>
        <v>0.39035087719298239</v>
      </c>
    </row>
    <row r="27" spans="7:24" x14ac:dyDescent="0.25">
      <c r="K27" s="5">
        <v>1.25</v>
      </c>
      <c r="L27" s="1">
        <f t="shared" si="0"/>
        <v>0.19999999999999996</v>
      </c>
      <c r="M27" s="1">
        <f t="shared" si="1"/>
        <v>0.2</v>
      </c>
      <c r="N27" s="14">
        <f t="shared" si="2"/>
        <v>0.60526315789473684</v>
      </c>
      <c r="O27" s="16">
        <f t="shared" si="3"/>
        <v>0.39473684210526311</v>
      </c>
    </row>
    <row r="28" spans="7:24" x14ac:dyDescent="0.25">
      <c r="K28" s="5">
        <v>1.3</v>
      </c>
      <c r="L28" s="1">
        <f t="shared" si="0"/>
        <v>0.20799999999999996</v>
      </c>
      <c r="M28" s="1">
        <f t="shared" si="1"/>
        <v>0.20800000000000002</v>
      </c>
      <c r="N28" s="14">
        <f t="shared" si="2"/>
        <v>0.60121457489878549</v>
      </c>
      <c r="O28" s="16">
        <f t="shared" si="3"/>
        <v>0.39878542510121456</v>
      </c>
    </row>
    <row r="29" spans="7:24" x14ac:dyDescent="0.25">
      <c r="K29" s="5">
        <v>1.35</v>
      </c>
      <c r="L29" s="1">
        <f t="shared" si="0"/>
        <v>0.21599999999999997</v>
      </c>
      <c r="M29" s="1">
        <f t="shared" si="1"/>
        <v>0.21600000000000003</v>
      </c>
      <c r="N29" s="14">
        <f t="shared" si="2"/>
        <v>0.59746588693957114</v>
      </c>
      <c r="O29" s="16">
        <f t="shared" si="3"/>
        <v>0.40253411306042886</v>
      </c>
    </row>
    <row r="30" spans="7:24" s="31" customFormat="1" x14ac:dyDescent="0.25">
      <c r="K30" s="5">
        <v>1.4</v>
      </c>
      <c r="L30" s="1">
        <f t="shared" si="0"/>
        <v>0.22399999999999992</v>
      </c>
      <c r="M30" s="1">
        <f t="shared" si="1"/>
        <v>0.22399999999999998</v>
      </c>
      <c r="N30" s="14">
        <f t="shared" si="2"/>
        <v>0.59398496240601484</v>
      </c>
      <c r="O30" s="16">
        <f t="shared" si="3"/>
        <v>0.40601503759398488</v>
      </c>
    </row>
    <row r="31" spans="7:24" s="31" customFormat="1" x14ac:dyDescent="0.25">
      <c r="K31" s="5">
        <v>1.45</v>
      </c>
      <c r="L31" s="1">
        <f t="shared" si="0"/>
        <v>0.23199999999999993</v>
      </c>
      <c r="M31" s="1">
        <f t="shared" si="1"/>
        <v>0.23199999999999998</v>
      </c>
      <c r="N31" s="14">
        <f t="shared" si="2"/>
        <v>0.59074410163339375</v>
      </c>
      <c r="O31" s="16">
        <f t="shared" si="3"/>
        <v>0.4092558983666062</v>
      </c>
    </row>
    <row r="32" spans="7:24" x14ac:dyDescent="0.25">
      <c r="K32" s="5">
        <v>1.5</v>
      </c>
      <c r="L32" s="1">
        <f t="shared" si="0"/>
        <v>0.24</v>
      </c>
      <c r="M32" s="1">
        <f t="shared" si="1"/>
        <v>0.24000000000000005</v>
      </c>
      <c r="N32" s="14">
        <f t="shared" si="2"/>
        <v>0.58771929824561409</v>
      </c>
      <c r="O32" s="16">
        <f t="shared" si="3"/>
        <v>0.41228070175438597</v>
      </c>
    </row>
    <row r="33" spans="11:15" x14ac:dyDescent="0.25">
      <c r="K33" s="5">
        <v>1.55</v>
      </c>
      <c r="L33" s="1">
        <f t="shared" si="0"/>
        <v>0.248</v>
      </c>
      <c r="M33" s="1">
        <f t="shared" si="1"/>
        <v>0.24800000000000005</v>
      </c>
      <c r="N33" s="14">
        <f t="shared" si="2"/>
        <v>0.58488964346349748</v>
      </c>
      <c r="O33" s="16">
        <f t="shared" si="3"/>
        <v>0.41511035653650252</v>
      </c>
    </row>
    <row r="34" spans="11:15" x14ac:dyDescent="0.25">
      <c r="K34" s="5">
        <v>1.6</v>
      </c>
      <c r="L34" s="1">
        <f t="shared" si="0"/>
        <v>0.25600000000000001</v>
      </c>
      <c r="M34" s="1">
        <f t="shared" si="1"/>
        <v>0.25600000000000006</v>
      </c>
      <c r="N34" s="14">
        <f t="shared" si="2"/>
        <v>0.58223684210526316</v>
      </c>
      <c r="O34" s="16">
        <f t="shared" si="3"/>
        <v>0.41776315789473684</v>
      </c>
    </row>
    <row r="35" spans="11:15" x14ac:dyDescent="0.25">
      <c r="K35" s="5">
        <v>1.65</v>
      </c>
      <c r="L35" s="1">
        <f t="shared" si="0"/>
        <v>0.26399999999999996</v>
      </c>
      <c r="M35" s="1">
        <f t="shared" si="1"/>
        <v>0.26400000000000001</v>
      </c>
      <c r="N35" s="14">
        <f t="shared" si="2"/>
        <v>0.57974481658692179</v>
      </c>
      <c r="O35" s="16">
        <f t="shared" si="3"/>
        <v>0.42025518341307805</v>
      </c>
    </row>
    <row r="36" spans="11:15" x14ac:dyDescent="0.25">
      <c r="K36" s="5">
        <v>1.7</v>
      </c>
      <c r="L36" s="1">
        <f t="shared" si="0"/>
        <v>0.27199999999999996</v>
      </c>
      <c r="M36" s="1">
        <f t="shared" si="1"/>
        <v>0.27200000000000002</v>
      </c>
      <c r="N36" s="14">
        <f t="shared" si="2"/>
        <v>0.57739938080495357</v>
      </c>
      <c r="O36" s="16">
        <f t="shared" si="3"/>
        <v>0.42260061919504649</v>
      </c>
    </row>
    <row r="37" spans="11:15" x14ac:dyDescent="0.25">
      <c r="K37" s="5">
        <v>1.75</v>
      </c>
      <c r="L37" s="1">
        <f t="shared" si="0"/>
        <v>0.27999999999999997</v>
      </c>
      <c r="M37" s="1">
        <f t="shared" si="1"/>
        <v>0.28000000000000003</v>
      </c>
      <c r="N37" s="14">
        <f t="shared" si="2"/>
        <v>0.57518796992481191</v>
      </c>
      <c r="O37" s="16">
        <f t="shared" si="3"/>
        <v>0.42481203007518786</v>
      </c>
    </row>
    <row r="38" spans="11:15" x14ac:dyDescent="0.25">
      <c r="K38" s="5">
        <v>1.8</v>
      </c>
      <c r="L38" s="1">
        <f t="shared" si="0"/>
        <v>0.28799999999999998</v>
      </c>
      <c r="M38" s="1">
        <f t="shared" si="1"/>
        <v>0.28800000000000003</v>
      </c>
      <c r="N38" s="14">
        <f t="shared" si="2"/>
        <v>0.57309941520467833</v>
      </c>
      <c r="O38" s="16">
        <f t="shared" si="3"/>
        <v>0.42690058479532172</v>
      </c>
    </row>
    <row r="39" spans="11:15" x14ac:dyDescent="0.25">
      <c r="K39" s="5">
        <v>1.85</v>
      </c>
      <c r="L39" s="1">
        <f t="shared" si="0"/>
        <v>0.29599999999999999</v>
      </c>
      <c r="M39" s="1">
        <f t="shared" si="1"/>
        <v>0.29600000000000004</v>
      </c>
      <c r="N39" s="14">
        <f t="shared" si="2"/>
        <v>0.57112375533428161</v>
      </c>
      <c r="O39" s="16">
        <f t="shared" si="3"/>
        <v>0.42887624466571828</v>
      </c>
    </row>
    <row r="40" spans="11:15" x14ac:dyDescent="0.25">
      <c r="K40" s="5">
        <v>1.9</v>
      </c>
      <c r="L40" s="1">
        <f t="shared" si="0"/>
        <v>0.30399999999999994</v>
      </c>
      <c r="M40" s="1">
        <f t="shared" si="1"/>
        <v>0.30400000000000005</v>
      </c>
      <c r="N40" s="14">
        <f t="shared" si="2"/>
        <v>0.56925207756232687</v>
      </c>
      <c r="O40" s="16">
        <f t="shared" si="3"/>
        <v>0.43074792243767313</v>
      </c>
    </row>
    <row r="41" spans="11:15" x14ac:dyDescent="0.25">
      <c r="K41" s="5">
        <v>1.95</v>
      </c>
      <c r="L41" s="1">
        <f t="shared" si="0"/>
        <v>0.31199999999999994</v>
      </c>
      <c r="M41" s="1">
        <f t="shared" si="1"/>
        <v>0.31200000000000006</v>
      </c>
      <c r="N41" s="14">
        <f t="shared" si="2"/>
        <v>0.56747638326585692</v>
      </c>
      <c r="O41" s="16">
        <f t="shared" si="3"/>
        <v>0.43252361673414302</v>
      </c>
    </row>
    <row r="42" spans="11:15" x14ac:dyDescent="0.25">
      <c r="K42" s="5">
        <v>2</v>
      </c>
      <c r="L42" s="1">
        <f t="shared" si="0"/>
        <v>0.31999999999999995</v>
      </c>
      <c r="M42" s="1">
        <f t="shared" si="1"/>
        <v>0.32000000000000006</v>
      </c>
      <c r="N42" s="14">
        <f t="shared" si="2"/>
        <v>0.56578947368421051</v>
      </c>
      <c r="O42" s="16">
        <f t="shared" si="3"/>
        <v>0.43421052631578949</v>
      </c>
    </row>
    <row r="43" spans="11:15" x14ac:dyDescent="0.25">
      <c r="K43" s="5">
        <v>2.0499999999999998</v>
      </c>
      <c r="L43" s="1">
        <f t="shared" si="0"/>
        <v>0.3279999999999999</v>
      </c>
      <c r="M43" s="1">
        <f t="shared" si="1"/>
        <v>0.32800000000000001</v>
      </c>
      <c r="N43" s="14">
        <f t="shared" si="2"/>
        <v>0.56418485237483951</v>
      </c>
      <c r="O43" s="16">
        <f t="shared" si="3"/>
        <v>0.43581514762516044</v>
      </c>
    </row>
    <row r="44" spans="11:15" x14ac:dyDescent="0.25">
      <c r="K44" s="5">
        <v>2.1</v>
      </c>
      <c r="L44" s="1">
        <f t="shared" si="0"/>
        <v>0.33599999999999997</v>
      </c>
      <c r="M44" s="1">
        <f t="shared" si="1"/>
        <v>0.33600000000000008</v>
      </c>
      <c r="N44" s="14">
        <f t="shared" si="2"/>
        <v>0.56265664160401008</v>
      </c>
      <c r="O44" s="16">
        <f t="shared" si="3"/>
        <v>0.43734335839598998</v>
      </c>
    </row>
    <row r="45" spans="11:15" x14ac:dyDescent="0.25">
      <c r="K45" s="5">
        <v>2.15</v>
      </c>
      <c r="L45" s="1">
        <f t="shared" si="0"/>
        <v>0.34399999999999992</v>
      </c>
      <c r="M45" s="1">
        <f t="shared" si="1"/>
        <v>0.34400000000000003</v>
      </c>
      <c r="N45" s="14">
        <f t="shared" si="2"/>
        <v>0.56119951040391669</v>
      </c>
      <c r="O45" s="16">
        <f t="shared" si="3"/>
        <v>0.4388004895960832</v>
      </c>
    </row>
    <row r="46" spans="11:15" x14ac:dyDescent="0.25">
      <c r="K46" s="5">
        <v>2.2000000000000002</v>
      </c>
      <c r="L46" s="1">
        <f t="shared" si="0"/>
        <v>0.35199999999999998</v>
      </c>
      <c r="M46" s="1">
        <f t="shared" si="1"/>
        <v>0.35200000000000009</v>
      </c>
      <c r="N46" s="14">
        <f t="shared" si="2"/>
        <v>0.55980861244019142</v>
      </c>
      <c r="O46" s="16">
        <f t="shared" si="3"/>
        <v>0.44019138755980863</v>
      </c>
    </row>
    <row r="47" spans="11:15" x14ac:dyDescent="0.25">
      <c r="K47" s="5">
        <v>2.25</v>
      </c>
      <c r="L47" s="1">
        <f t="shared" si="0"/>
        <v>0.35999999999999993</v>
      </c>
      <c r="M47" s="1">
        <f t="shared" si="1"/>
        <v>0.36000000000000004</v>
      </c>
      <c r="N47" s="14">
        <f t="shared" si="2"/>
        <v>0.55847953216374269</v>
      </c>
      <c r="O47" s="16">
        <f t="shared" si="3"/>
        <v>0.44152046783625731</v>
      </c>
    </row>
    <row r="48" spans="11:15" x14ac:dyDescent="0.25">
      <c r="K48" s="5">
        <v>2.2999999999999998</v>
      </c>
      <c r="L48" s="1">
        <f t="shared" si="0"/>
        <v>0.36799999999999988</v>
      </c>
      <c r="M48" s="1">
        <f t="shared" si="1"/>
        <v>0.36799999999999999</v>
      </c>
      <c r="N48" s="14">
        <f t="shared" si="2"/>
        <v>0.55720823798626995</v>
      </c>
      <c r="O48" s="16">
        <f t="shared" si="3"/>
        <v>0.44279176201372999</v>
      </c>
    </row>
    <row r="49" spans="11:15" x14ac:dyDescent="0.25">
      <c r="K49" s="5">
        <v>2.35</v>
      </c>
      <c r="L49" s="1">
        <f t="shared" si="0"/>
        <v>0.37599999999999995</v>
      </c>
      <c r="M49" s="1">
        <f t="shared" si="1"/>
        <v>0.37600000000000006</v>
      </c>
      <c r="N49" s="14">
        <f t="shared" si="2"/>
        <v>0.55599104143337064</v>
      </c>
      <c r="O49" s="16">
        <f t="shared" si="3"/>
        <v>0.44400895856662931</v>
      </c>
    </row>
    <row r="50" spans="11:15" x14ac:dyDescent="0.25">
      <c r="K50" s="5">
        <v>2.4</v>
      </c>
      <c r="L50" s="1">
        <f t="shared" si="0"/>
        <v>0.3839999999999999</v>
      </c>
      <c r="M50" s="1">
        <f t="shared" si="1"/>
        <v>0.38400000000000001</v>
      </c>
      <c r="N50" s="14">
        <f t="shared" si="2"/>
        <v>0.55482456140350878</v>
      </c>
      <c r="O50" s="16">
        <f t="shared" si="3"/>
        <v>0.44517543859649128</v>
      </c>
    </row>
    <row r="51" spans="11:15" x14ac:dyDescent="0.25">
      <c r="K51" s="5">
        <v>2.4500000000000002</v>
      </c>
      <c r="L51" s="1">
        <f t="shared" si="0"/>
        <v>0.39199999999999996</v>
      </c>
      <c r="M51" s="1">
        <f t="shared" si="1"/>
        <v>0.39200000000000007</v>
      </c>
      <c r="N51" s="14">
        <f t="shared" si="2"/>
        <v>0.55370569280343718</v>
      </c>
      <c r="O51" s="16">
        <f t="shared" si="3"/>
        <v>0.44629430719656282</v>
      </c>
    </row>
    <row r="52" spans="11:15" x14ac:dyDescent="0.25">
      <c r="K52" s="5">
        <v>2.5</v>
      </c>
      <c r="L52" s="1">
        <f t="shared" si="0"/>
        <v>0.39999999999999991</v>
      </c>
      <c r="M52" s="1">
        <f t="shared" si="1"/>
        <v>0.4</v>
      </c>
      <c r="N52" s="14">
        <f t="shared" si="2"/>
        <v>0.55263157894736836</v>
      </c>
      <c r="O52" s="16">
        <f t="shared" si="3"/>
        <v>0.44736842105263164</v>
      </c>
    </row>
    <row r="53" spans="11:15" x14ac:dyDescent="0.25">
      <c r="K53" s="5">
        <v>2.5499999999999998</v>
      </c>
      <c r="L53" s="1">
        <f t="shared" si="0"/>
        <v>0.40799999999999992</v>
      </c>
      <c r="M53" s="1">
        <f t="shared" si="1"/>
        <v>0.40800000000000003</v>
      </c>
      <c r="N53" s="14">
        <f t="shared" si="2"/>
        <v>0.55159958720330238</v>
      </c>
      <c r="O53" s="16">
        <f t="shared" si="3"/>
        <v>0.44840041279669757</v>
      </c>
    </row>
    <row r="54" spans="11:15" x14ac:dyDescent="0.25">
      <c r="K54" s="5">
        <v>2.6</v>
      </c>
      <c r="L54" s="1">
        <f t="shared" si="0"/>
        <v>0.41599999999999993</v>
      </c>
      <c r="M54" s="1">
        <f t="shared" si="1"/>
        <v>0.41600000000000004</v>
      </c>
      <c r="N54" s="14">
        <f t="shared" si="2"/>
        <v>0.55060728744939269</v>
      </c>
      <c r="O54" s="16">
        <f t="shared" si="3"/>
        <v>0.44939271255060731</v>
      </c>
    </row>
    <row r="55" spans="11:15" x14ac:dyDescent="0.25">
      <c r="K55" s="5">
        <v>2.65</v>
      </c>
      <c r="L55" s="1">
        <f t="shared" si="0"/>
        <v>0.42399999999999993</v>
      </c>
      <c r="M55" s="1">
        <f t="shared" si="1"/>
        <v>0.42400000000000004</v>
      </c>
      <c r="N55" s="14">
        <f t="shared" si="2"/>
        <v>0.54965243296921529</v>
      </c>
      <c r="O55" s="16">
        <f t="shared" si="3"/>
        <v>0.45034756703078443</v>
      </c>
    </row>
    <row r="56" spans="11:15" x14ac:dyDescent="0.25">
      <c r="K56" s="5">
        <v>2.7</v>
      </c>
      <c r="L56" s="1">
        <f t="shared" si="0"/>
        <v>0.43199999999999994</v>
      </c>
      <c r="M56" s="1">
        <f t="shared" si="1"/>
        <v>0.43200000000000005</v>
      </c>
      <c r="N56" s="14">
        <f t="shared" si="2"/>
        <v>0.54873294346978552</v>
      </c>
      <c r="O56" s="16">
        <f t="shared" si="3"/>
        <v>0.45126705653021448</v>
      </c>
    </row>
    <row r="57" spans="11:15" x14ac:dyDescent="0.25">
      <c r="K57" s="5">
        <v>2.75</v>
      </c>
      <c r="L57" s="1">
        <f t="shared" si="0"/>
        <v>0.43999999999999995</v>
      </c>
      <c r="M57" s="1">
        <f t="shared" si="1"/>
        <v>0.44000000000000006</v>
      </c>
      <c r="N57" s="14">
        <f t="shared" si="2"/>
        <v>0.54784688995215303</v>
      </c>
      <c r="O57" s="16">
        <f t="shared" si="3"/>
        <v>0.45215311004784681</v>
      </c>
    </row>
  </sheetData>
  <mergeCells count="22">
    <mergeCell ref="AH1:AK1"/>
    <mergeCell ref="B1:F1"/>
    <mergeCell ref="R1:U1"/>
    <mergeCell ref="V1:Y1"/>
    <mergeCell ref="Z1:AC1"/>
    <mergeCell ref="AD1:AG1"/>
    <mergeCell ref="CH1:CK1"/>
    <mergeCell ref="CL1:CO1"/>
    <mergeCell ref="CP1:CS1"/>
    <mergeCell ref="B4:G4"/>
    <mergeCell ref="BJ1:BM1"/>
    <mergeCell ref="BN1:BQ1"/>
    <mergeCell ref="BR1:BU1"/>
    <mergeCell ref="BV1:BY1"/>
    <mergeCell ref="BZ1:CC1"/>
    <mergeCell ref="CD1:CG1"/>
    <mergeCell ref="AL1:AO1"/>
    <mergeCell ref="AP1:AS1"/>
    <mergeCell ref="AT1:AW1"/>
    <mergeCell ref="AX1:BA1"/>
    <mergeCell ref="BB1:BE1"/>
    <mergeCell ref="BF1:BI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-0.499984740745262"/>
  </sheetPr>
  <dimension ref="B1:DM57"/>
  <sheetViews>
    <sheetView zoomScale="40" zoomScaleNormal="40" workbookViewId="0">
      <selection activeCell="D17" sqref="D17"/>
    </sheetView>
  </sheetViews>
  <sheetFormatPr defaultColWidth="9.140625" defaultRowHeight="15" x14ac:dyDescent="0.25"/>
  <cols>
    <col min="1" max="1" width="11.42578125" style="1" bestFit="1" customWidth="1"/>
    <col min="2" max="4" width="9.140625" style="1"/>
    <col min="5" max="5" width="12.28515625" style="1" bestFit="1" customWidth="1"/>
    <col min="6" max="6" width="28.42578125" style="1" bestFit="1" customWidth="1"/>
    <col min="7" max="7" width="17.85546875" style="1" bestFit="1" customWidth="1"/>
    <col min="8" max="8" width="12.5703125" style="1" bestFit="1" customWidth="1"/>
    <col min="9" max="9" width="9.140625" style="1"/>
    <col min="10" max="10" width="12.5703125" style="1" bestFit="1" customWidth="1"/>
    <col min="11" max="11" width="9.140625" style="1"/>
    <col min="12" max="12" width="11.28515625" style="1" customWidth="1"/>
    <col min="13" max="13" width="10.85546875" style="1" bestFit="1" customWidth="1"/>
    <col min="14" max="14" width="26.42578125" style="1" bestFit="1" customWidth="1"/>
    <col min="15" max="15" width="34" style="1" bestFit="1" customWidth="1"/>
    <col min="16" max="16" width="40.5703125" style="1" bestFit="1" customWidth="1"/>
    <col min="17" max="16384" width="9.140625" style="1"/>
  </cols>
  <sheetData>
    <row r="1" spans="2:117" ht="15.75" thickBot="1" x14ac:dyDescent="0.3">
      <c r="B1" s="48" t="s">
        <v>9</v>
      </c>
      <c r="C1" s="49"/>
      <c r="D1" s="49"/>
      <c r="E1" s="49"/>
      <c r="F1" s="50"/>
      <c r="G1" s="23" t="s">
        <v>7</v>
      </c>
      <c r="K1" s="2" t="s">
        <v>10</v>
      </c>
      <c r="L1" s="12" t="s">
        <v>11</v>
      </c>
      <c r="M1" s="12" t="s">
        <v>12</v>
      </c>
      <c r="N1" s="12" t="s">
        <v>17</v>
      </c>
      <c r="O1" s="12" t="s">
        <v>18</v>
      </c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</row>
    <row r="2" spans="2:117" thickBot="1" x14ac:dyDescent="0.4">
      <c r="B2" s="24" t="s">
        <v>0</v>
      </c>
      <c r="C2" s="17" t="s">
        <v>3</v>
      </c>
      <c r="D2" s="17" t="s">
        <v>4</v>
      </c>
      <c r="E2" s="44" t="s">
        <v>8</v>
      </c>
      <c r="F2" s="45" t="s">
        <v>5</v>
      </c>
      <c r="G2" s="25" t="s">
        <v>1</v>
      </c>
      <c r="K2" s="5">
        <v>0.01</v>
      </c>
      <c r="L2" s="1">
        <f t="shared" ref="L2:L57" si="0">+($K2*$B$3)*(1-$B$3)</f>
        <v>1.5999999999999996E-3</v>
      </c>
      <c r="M2" s="1">
        <f t="shared" ref="M2:M57" si="1">+$K2*$C$3*(1-$C$3)</f>
        <v>1.6000000000000001E-3</v>
      </c>
      <c r="N2" s="14">
        <f t="shared" ref="N2:N57" si="2">(-($B$3+$L2)*$E$3^$G$3+($C$3+$L2)*($F$3^$G$3))/((-2*$L2*($E$3^$G$3))+(2*$L2*($F$3^$G$3)))</f>
        <v>-51.397919492421423</v>
      </c>
      <c r="O2" s="16">
        <f t="shared" ref="O2:O57" si="3">(($B$3*($E$3^$G$3))-L2*($E$3^$G$3)-$C$3*($F$3^$G$3)+L2*($F$3^$G$3))/((2*L2*($F$3^$G$3))-(2*L2*($E$3^$G$3)))</f>
        <v>52.397919492421408</v>
      </c>
      <c r="T2" s="30"/>
      <c r="U2" s="31"/>
      <c r="V2" s="32"/>
      <c r="W2" s="32"/>
      <c r="X2" s="32"/>
      <c r="Y2" s="32"/>
      <c r="Z2" s="32"/>
      <c r="AA2" s="32"/>
    </row>
    <row r="3" spans="2:117" thickBot="1" x14ac:dyDescent="0.4">
      <c r="B3" s="26">
        <v>0.8</v>
      </c>
      <c r="C3" s="27">
        <v>0.2</v>
      </c>
      <c r="D3" s="21">
        <v>1</v>
      </c>
      <c r="E3" s="27">
        <f>1/B3</f>
        <v>1.25</v>
      </c>
      <c r="F3" s="28">
        <f>+D3/C3</f>
        <v>5</v>
      </c>
      <c r="G3" s="29">
        <v>0.7</v>
      </c>
      <c r="K3" s="5">
        <v>0.05</v>
      </c>
      <c r="L3" s="1">
        <f t="shared" si="0"/>
        <v>8.0000000000000002E-3</v>
      </c>
      <c r="M3" s="1">
        <f t="shared" si="1"/>
        <v>8.0000000000000019E-3</v>
      </c>
      <c r="N3" s="16">
        <f t="shared" si="2"/>
        <v>-9.8795838984842774</v>
      </c>
      <c r="O3" s="16">
        <f t="shared" si="3"/>
        <v>10.879583898484277</v>
      </c>
    </row>
    <row r="4" spans="2:117" x14ac:dyDescent="0.35">
      <c r="B4" s="46" t="s">
        <v>16</v>
      </c>
      <c r="C4" s="46"/>
      <c r="D4" s="46"/>
      <c r="E4" s="46"/>
      <c r="F4" s="46"/>
      <c r="G4" s="46"/>
      <c r="K4" s="5">
        <v>0.1</v>
      </c>
      <c r="L4" s="1">
        <f t="shared" si="0"/>
        <v>1.6E-2</v>
      </c>
      <c r="M4" s="1">
        <f t="shared" si="1"/>
        <v>1.6000000000000004E-2</v>
      </c>
      <c r="N4" s="16">
        <f t="shared" si="2"/>
        <v>-4.6897919492421396</v>
      </c>
      <c r="O4" s="16">
        <f t="shared" si="3"/>
        <v>5.6897919492421378</v>
      </c>
    </row>
    <row r="5" spans="2:117" ht="14.45" x14ac:dyDescent="0.35">
      <c r="K5" s="5">
        <v>0.15</v>
      </c>
      <c r="L5" s="1">
        <f t="shared" si="0"/>
        <v>2.3999999999999994E-2</v>
      </c>
      <c r="M5" s="1">
        <f t="shared" si="1"/>
        <v>2.4E-2</v>
      </c>
      <c r="N5" s="16">
        <f t="shared" si="2"/>
        <v>-2.9598612994947606</v>
      </c>
      <c r="O5" s="16">
        <f t="shared" si="3"/>
        <v>3.9598612994947611</v>
      </c>
    </row>
    <row r="6" spans="2:117" ht="15.6" x14ac:dyDescent="0.35">
      <c r="B6" s="19"/>
      <c r="F6" s="20"/>
      <c r="G6" s="2"/>
      <c r="K6" s="5">
        <v>0.2</v>
      </c>
      <c r="L6" s="1">
        <f t="shared" si="0"/>
        <v>3.2000000000000001E-2</v>
      </c>
      <c r="M6" s="1">
        <f t="shared" si="1"/>
        <v>3.2000000000000008E-2</v>
      </c>
      <c r="N6" s="16">
        <f t="shared" si="2"/>
        <v>-2.0948959746210702</v>
      </c>
      <c r="O6" s="16">
        <f t="shared" si="3"/>
        <v>3.0948959746210698</v>
      </c>
    </row>
    <row r="7" spans="2:117" ht="15.6" x14ac:dyDescent="0.35">
      <c r="B7" s="19"/>
      <c r="G7" s="2"/>
      <c r="K7" s="5">
        <v>0.25</v>
      </c>
      <c r="L7" s="1">
        <f t="shared" si="0"/>
        <v>3.9999999999999994E-2</v>
      </c>
      <c r="M7" s="1">
        <f t="shared" si="1"/>
        <v>4.0000000000000008E-2</v>
      </c>
      <c r="N7" s="16">
        <f t="shared" si="2"/>
        <v>-1.575916779696857</v>
      </c>
      <c r="O7" s="16">
        <f t="shared" si="3"/>
        <v>2.5759167796968558</v>
      </c>
    </row>
    <row r="8" spans="2:117" ht="15.6" x14ac:dyDescent="0.35">
      <c r="B8" s="19"/>
      <c r="G8" s="2"/>
      <c r="K8" s="5">
        <v>0.3</v>
      </c>
      <c r="L8" s="1">
        <f t="shared" si="0"/>
        <v>4.7999999999999987E-2</v>
      </c>
      <c r="M8" s="1">
        <f t="shared" si="1"/>
        <v>4.8000000000000001E-2</v>
      </c>
      <c r="N8" s="14">
        <f t="shared" si="2"/>
        <v>-1.2299306497473805</v>
      </c>
      <c r="O8" s="16">
        <f t="shared" si="3"/>
        <v>2.2299306497473803</v>
      </c>
    </row>
    <row r="9" spans="2:117" ht="14.45" x14ac:dyDescent="0.35">
      <c r="G9" s="2"/>
      <c r="K9" s="5">
        <v>0.35</v>
      </c>
      <c r="L9" s="1">
        <f t="shared" si="0"/>
        <v>5.599999999999998E-2</v>
      </c>
      <c r="M9" s="1">
        <f t="shared" si="1"/>
        <v>5.5999999999999994E-2</v>
      </c>
      <c r="N9" s="14">
        <f t="shared" si="2"/>
        <v>-0.98279769978346831</v>
      </c>
      <c r="O9" s="16">
        <f t="shared" si="3"/>
        <v>1.9827976997834686</v>
      </c>
    </row>
    <row r="10" spans="2:117" ht="14.45" x14ac:dyDescent="0.35">
      <c r="G10" s="2"/>
      <c r="K10" s="5">
        <v>0.4</v>
      </c>
      <c r="L10" s="1">
        <f t="shared" si="0"/>
        <v>6.4000000000000001E-2</v>
      </c>
      <c r="M10" s="1">
        <f t="shared" si="1"/>
        <v>6.4000000000000015E-2</v>
      </c>
      <c r="N10" s="14">
        <f t="shared" si="2"/>
        <v>-0.79744798731053534</v>
      </c>
      <c r="O10" s="16">
        <f t="shared" si="3"/>
        <v>1.7974479873105345</v>
      </c>
    </row>
    <row r="11" spans="2:117" ht="14.45" x14ac:dyDescent="0.35">
      <c r="G11" s="2"/>
      <c r="K11" s="5">
        <v>0.45</v>
      </c>
      <c r="L11" s="1">
        <f t="shared" si="0"/>
        <v>7.1999999999999995E-2</v>
      </c>
      <c r="M11" s="1">
        <f t="shared" si="1"/>
        <v>7.2000000000000008E-2</v>
      </c>
      <c r="N11" s="14">
        <f t="shared" si="2"/>
        <v>-0.65328709983158639</v>
      </c>
      <c r="O11" s="16">
        <f t="shared" si="3"/>
        <v>1.6532870998315867</v>
      </c>
    </row>
    <row r="12" spans="2:117" ht="14.45" x14ac:dyDescent="0.35">
      <c r="G12" s="2"/>
      <c r="K12" s="5">
        <v>0.5</v>
      </c>
      <c r="L12" s="1">
        <f t="shared" si="0"/>
        <v>7.9999999999999988E-2</v>
      </c>
      <c r="M12" s="1">
        <f t="shared" si="1"/>
        <v>8.0000000000000016E-2</v>
      </c>
      <c r="N12" s="14">
        <f t="shared" si="2"/>
        <v>-0.53795838984842737</v>
      </c>
      <c r="O12" s="16">
        <f t="shared" si="3"/>
        <v>1.5379583898484279</v>
      </c>
    </row>
    <row r="13" spans="2:117" ht="14.45" x14ac:dyDescent="0.35">
      <c r="G13" s="2"/>
      <c r="K13" s="5">
        <v>0.55000000000000004</v>
      </c>
      <c r="L13" s="1">
        <f t="shared" si="0"/>
        <v>8.7999999999999995E-2</v>
      </c>
      <c r="M13" s="1">
        <f t="shared" si="1"/>
        <v>8.8000000000000023E-2</v>
      </c>
      <c r="N13" s="14">
        <f t="shared" si="2"/>
        <v>-0.44359853622584311</v>
      </c>
      <c r="O13" s="16">
        <f t="shared" si="3"/>
        <v>1.4435985362258434</v>
      </c>
    </row>
    <row r="14" spans="2:117" ht="14.45" x14ac:dyDescent="0.35">
      <c r="G14" s="2"/>
      <c r="K14" s="5">
        <v>0.6</v>
      </c>
      <c r="L14" s="1">
        <f t="shared" si="0"/>
        <v>9.5999999999999974E-2</v>
      </c>
      <c r="M14" s="1">
        <f t="shared" si="1"/>
        <v>9.6000000000000002E-2</v>
      </c>
      <c r="N14" s="14">
        <f t="shared" si="2"/>
        <v>-0.36496532487369027</v>
      </c>
      <c r="O14" s="16">
        <f t="shared" si="3"/>
        <v>1.3649653248736902</v>
      </c>
    </row>
    <row r="15" spans="2:117" ht="14.45" x14ac:dyDescent="0.35">
      <c r="G15" s="2"/>
      <c r="K15" s="5">
        <v>0.65</v>
      </c>
      <c r="L15" s="1">
        <f t="shared" si="0"/>
        <v>0.10399999999999998</v>
      </c>
      <c r="M15" s="1">
        <f t="shared" si="1"/>
        <v>0.10400000000000001</v>
      </c>
      <c r="N15" s="14">
        <f t="shared" si="2"/>
        <v>-0.29842953065263689</v>
      </c>
      <c r="O15" s="16">
        <f t="shared" si="3"/>
        <v>1.2984295306526368</v>
      </c>
    </row>
    <row r="16" spans="2:117" ht="14.45" x14ac:dyDescent="0.35">
      <c r="G16" s="2"/>
      <c r="K16" s="5">
        <v>0.7</v>
      </c>
      <c r="L16" s="1">
        <f t="shared" si="0"/>
        <v>0.11199999999999996</v>
      </c>
      <c r="M16" s="1">
        <f t="shared" si="1"/>
        <v>0.11199999999999999</v>
      </c>
      <c r="N16" s="14">
        <f t="shared" si="2"/>
        <v>-0.24139884989173491</v>
      </c>
      <c r="O16" s="16">
        <f t="shared" si="3"/>
        <v>1.2413988498917345</v>
      </c>
    </row>
    <row r="17" spans="7:24" ht="14.45" x14ac:dyDescent="0.35">
      <c r="G17" s="2"/>
      <c r="K17" s="5">
        <v>0.75</v>
      </c>
      <c r="L17" s="13">
        <f t="shared" si="0"/>
        <v>0.12</v>
      </c>
      <c r="M17" s="1">
        <f t="shared" si="1"/>
        <v>0.12000000000000002</v>
      </c>
      <c r="N17" s="14">
        <f t="shared" si="2"/>
        <v>-0.19197225989895206</v>
      </c>
      <c r="O17" s="16">
        <f t="shared" si="3"/>
        <v>1.1919722598989517</v>
      </c>
    </row>
    <row r="18" spans="7:24" ht="14.45" x14ac:dyDescent="0.35">
      <c r="G18" s="2"/>
      <c r="K18" s="5">
        <v>0.8</v>
      </c>
      <c r="L18" s="1">
        <f t="shared" si="0"/>
        <v>0.128</v>
      </c>
      <c r="M18" s="1">
        <f t="shared" si="1"/>
        <v>0.12800000000000003</v>
      </c>
      <c r="N18" s="14">
        <f t="shared" si="2"/>
        <v>-0.14872399365526756</v>
      </c>
      <c r="O18" s="16">
        <f t="shared" si="3"/>
        <v>1.1487239936552671</v>
      </c>
    </row>
    <row r="19" spans="7:24" ht="14.45" x14ac:dyDescent="0.35">
      <c r="G19" s="2"/>
      <c r="K19" s="5">
        <v>0.85</v>
      </c>
      <c r="L19" s="1">
        <f t="shared" si="0"/>
        <v>0.13599999999999998</v>
      </c>
      <c r="M19" s="1">
        <f t="shared" si="1"/>
        <v>0.13600000000000001</v>
      </c>
      <c r="N19" s="14">
        <f t="shared" si="2"/>
        <v>-0.11056375873436974</v>
      </c>
      <c r="O19" s="16">
        <f t="shared" si="3"/>
        <v>1.1105637587343693</v>
      </c>
      <c r="P19" s="42"/>
    </row>
    <row r="20" spans="7:24" ht="14.45" x14ac:dyDescent="0.35">
      <c r="G20" s="2"/>
      <c r="K20" s="5">
        <v>0.9</v>
      </c>
      <c r="L20" s="1">
        <f t="shared" si="0"/>
        <v>0.14399999999999999</v>
      </c>
      <c r="M20" s="1">
        <f t="shared" si="1"/>
        <v>0.14400000000000002</v>
      </c>
      <c r="N20" s="14">
        <f t="shared" si="2"/>
        <v>-7.6643549915793488E-2</v>
      </c>
      <c r="O20" s="16">
        <f t="shared" si="3"/>
        <v>1.0766435499157934</v>
      </c>
    </row>
    <row r="21" spans="7:24" ht="14.45" x14ac:dyDescent="0.35">
      <c r="G21" s="2"/>
      <c r="K21" s="5">
        <v>0.95</v>
      </c>
      <c r="L21" s="1">
        <f t="shared" si="0"/>
        <v>0.15199999999999997</v>
      </c>
      <c r="M21" s="1">
        <f t="shared" si="1"/>
        <v>0.15200000000000002</v>
      </c>
      <c r="N21" s="14">
        <f t="shared" si="2"/>
        <v>-4.6293889393909458E-2</v>
      </c>
      <c r="O21" s="16">
        <f t="shared" si="3"/>
        <v>1.0462938893939095</v>
      </c>
    </row>
    <row r="22" spans="7:24" ht="14.45" x14ac:dyDescent="0.35">
      <c r="G22" s="2"/>
      <c r="K22" s="5">
        <v>1</v>
      </c>
      <c r="L22" s="1">
        <f t="shared" si="0"/>
        <v>0.15999999999999998</v>
      </c>
      <c r="M22" s="1">
        <f t="shared" si="1"/>
        <v>0.16000000000000003</v>
      </c>
      <c r="N22" s="14">
        <f t="shared" si="2"/>
        <v>-1.8979194924213832E-2</v>
      </c>
      <c r="O22" s="16">
        <f t="shared" si="3"/>
        <v>1.018979194924214</v>
      </c>
    </row>
    <row r="23" spans="7:24" ht="14.45" x14ac:dyDescent="0.35">
      <c r="K23" s="5">
        <v>1.05</v>
      </c>
      <c r="L23" s="1">
        <f t="shared" si="0"/>
        <v>0.16799999999999998</v>
      </c>
      <c r="M23" s="1">
        <f t="shared" si="1"/>
        <v>0.16800000000000004</v>
      </c>
      <c r="N23" s="14">
        <f t="shared" si="2"/>
        <v>5.7341000721771E-3</v>
      </c>
      <c r="O23" s="16">
        <f t="shared" si="3"/>
        <v>0.99426589992782288</v>
      </c>
    </row>
    <row r="24" spans="7:24" ht="14.45" x14ac:dyDescent="0.35">
      <c r="K24" s="5">
        <v>1.1000000000000001</v>
      </c>
      <c r="L24" s="1">
        <f t="shared" si="0"/>
        <v>0.17599999999999999</v>
      </c>
      <c r="M24" s="1">
        <f t="shared" si="1"/>
        <v>0.17600000000000005</v>
      </c>
      <c r="N24" s="14">
        <f t="shared" si="2"/>
        <v>2.8200731887078275E-2</v>
      </c>
      <c r="O24" s="16">
        <f t="shared" si="3"/>
        <v>0.97179926811292172</v>
      </c>
    </row>
    <row r="25" spans="7:24" ht="14.45" x14ac:dyDescent="0.35">
      <c r="K25" s="5">
        <v>1.1499999999999999</v>
      </c>
      <c r="L25" s="1">
        <f t="shared" si="0"/>
        <v>0.18399999999999994</v>
      </c>
      <c r="M25" s="1">
        <f t="shared" si="1"/>
        <v>0.184</v>
      </c>
      <c r="N25" s="14">
        <f t="shared" si="2"/>
        <v>4.8713743544161657E-2</v>
      </c>
      <c r="O25" s="16">
        <f t="shared" si="3"/>
        <v>0.95128625645583831</v>
      </c>
      <c r="W25" s="14"/>
      <c r="X25" s="14"/>
    </row>
    <row r="26" spans="7:24" ht="14.45" x14ac:dyDescent="0.35">
      <c r="K26" s="5">
        <v>1.2</v>
      </c>
      <c r="L26" s="1">
        <f t="shared" si="0"/>
        <v>0.19199999999999995</v>
      </c>
      <c r="M26" s="1">
        <f t="shared" si="1"/>
        <v>0.192</v>
      </c>
      <c r="N26" s="14">
        <f t="shared" si="2"/>
        <v>6.7517337563155047E-2</v>
      </c>
      <c r="O26" s="16">
        <f t="shared" si="3"/>
        <v>0.93248266243684497</v>
      </c>
    </row>
    <row r="27" spans="7:24" ht="14.45" x14ac:dyDescent="0.35">
      <c r="K27" s="5">
        <v>1.25</v>
      </c>
      <c r="L27" s="1">
        <f t="shared" si="0"/>
        <v>0.19999999999999996</v>
      </c>
      <c r="M27" s="1">
        <f t="shared" si="1"/>
        <v>0.2</v>
      </c>
      <c r="N27" s="14">
        <f t="shared" si="2"/>
        <v>8.4816644060628679E-2</v>
      </c>
      <c r="O27" s="16">
        <f t="shared" si="3"/>
        <v>0.91518335593937117</v>
      </c>
    </row>
    <row r="28" spans="7:24" ht="14.45" x14ac:dyDescent="0.35">
      <c r="K28" s="5">
        <v>1.3</v>
      </c>
      <c r="L28" s="1">
        <f t="shared" si="0"/>
        <v>0.20799999999999996</v>
      </c>
      <c r="M28" s="1">
        <f t="shared" si="1"/>
        <v>0.20800000000000002</v>
      </c>
      <c r="N28" s="14">
        <f t="shared" si="2"/>
        <v>0.10078523467368153</v>
      </c>
      <c r="O28" s="16">
        <f t="shared" si="3"/>
        <v>0.89921476532631839</v>
      </c>
    </row>
    <row r="29" spans="7:24" ht="14.45" x14ac:dyDescent="0.35">
      <c r="K29" s="5">
        <v>1.35</v>
      </c>
      <c r="L29" s="1">
        <f t="shared" si="0"/>
        <v>0.21599999999999997</v>
      </c>
      <c r="M29" s="1">
        <f t="shared" si="1"/>
        <v>0.21600000000000003</v>
      </c>
      <c r="N29" s="14">
        <f t="shared" si="2"/>
        <v>0.11557096672280427</v>
      </c>
      <c r="O29" s="16">
        <f t="shared" si="3"/>
        <v>0.88442903327719546</v>
      </c>
    </row>
    <row r="30" spans="7:24" s="31" customFormat="1" ht="14.45" x14ac:dyDescent="0.35">
      <c r="K30" s="5">
        <v>1.4</v>
      </c>
      <c r="L30" s="1">
        <f t="shared" si="0"/>
        <v>0.22399999999999992</v>
      </c>
      <c r="M30" s="1">
        <f t="shared" si="1"/>
        <v>0.22399999999999998</v>
      </c>
      <c r="N30" s="14">
        <f t="shared" si="2"/>
        <v>0.12930057505413259</v>
      </c>
      <c r="O30" s="16">
        <f t="shared" si="3"/>
        <v>0.87069942494586727</v>
      </c>
    </row>
    <row r="31" spans="7:24" s="31" customFormat="1" ht="14.45" x14ac:dyDescent="0.35">
      <c r="K31" s="5">
        <v>1.45</v>
      </c>
      <c r="L31" s="1">
        <f t="shared" si="0"/>
        <v>0.23199999999999993</v>
      </c>
      <c r="M31" s="1">
        <f t="shared" si="1"/>
        <v>0.23199999999999998</v>
      </c>
      <c r="N31" s="14">
        <f t="shared" si="2"/>
        <v>0.14208331384536946</v>
      </c>
      <c r="O31" s="16">
        <f t="shared" si="3"/>
        <v>0.85791668615463046</v>
      </c>
    </row>
    <row r="32" spans="7:24" ht="14.45" x14ac:dyDescent="0.35">
      <c r="K32" s="5">
        <v>1.5</v>
      </c>
      <c r="L32" s="1">
        <f t="shared" si="0"/>
        <v>0.24</v>
      </c>
      <c r="M32" s="1">
        <f t="shared" si="1"/>
        <v>0.24000000000000005</v>
      </c>
      <c r="N32" s="14">
        <f t="shared" si="2"/>
        <v>0.15401387005052392</v>
      </c>
      <c r="O32" s="16">
        <f t="shared" si="3"/>
        <v>0.84598612994947597</v>
      </c>
    </row>
    <row r="33" spans="11:15" ht="14.45" x14ac:dyDescent="0.35">
      <c r="K33" s="5">
        <v>1.55</v>
      </c>
      <c r="L33" s="1">
        <f t="shared" si="0"/>
        <v>0.248</v>
      </c>
      <c r="M33" s="1">
        <f t="shared" si="1"/>
        <v>0.24800000000000005</v>
      </c>
      <c r="N33" s="14">
        <f t="shared" si="2"/>
        <v>0.16517471295211997</v>
      </c>
      <c r="O33" s="16">
        <f t="shared" si="3"/>
        <v>0.83482528704787995</v>
      </c>
    </row>
    <row r="34" spans="11:15" ht="14.45" x14ac:dyDescent="0.35">
      <c r="K34" s="5">
        <v>1.6</v>
      </c>
      <c r="L34" s="1">
        <f t="shared" si="0"/>
        <v>0.25600000000000001</v>
      </c>
      <c r="M34" s="1">
        <f t="shared" si="1"/>
        <v>0.25600000000000006</v>
      </c>
      <c r="N34" s="14">
        <f t="shared" si="2"/>
        <v>0.17563800317236611</v>
      </c>
      <c r="O34" s="16">
        <f t="shared" si="3"/>
        <v>0.82436199682763367</v>
      </c>
    </row>
    <row r="35" spans="11:15" ht="14.45" x14ac:dyDescent="0.35">
      <c r="K35" s="5">
        <v>1.65</v>
      </c>
      <c r="L35" s="1">
        <f t="shared" si="0"/>
        <v>0.26399999999999996</v>
      </c>
      <c r="M35" s="1">
        <f t="shared" si="1"/>
        <v>0.26400000000000001</v>
      </c>
      <c r="N35" s="14">
        <f t="shared" si="2"/>
        <v>0.18546715459138524</v>
      </c>
      <c r="O35" s="16">
        <f t="shared" si="3"/>
        <v>0.8145328454086147</v>
      </c>
    </row>
    <row r="36" spans="11:15" ht="14.45" x14ac:dyDescent="0.35">
      <c r="K36" s="5">
        <v>1.7</v>
      </c>
      <c r="L36" s="1">
        <f t="shared" si="0"/>
        <v>0.27199999999999996</v>
      </c>
      <c r="M36" s="1">
        <f t="shared" si="1"/>
        <v>0.27200000000000002</v>
      </c>
      <c r="N36" s="14">
        <f t="shared" si="2"/>
        <v>0.19471812063281513</v>
      </c>
      <c r="O36" s="16">
        <f t="shared" si="3"/>
        <v>0.80528187936718465</v>
      </c>
    </row>
    <row r="37" spans="11:15" ht="14.45" x14ac:dyDescent="0.35">
      <c r="K37" s="5">
        <v>1.75</v>
      </c>
      <c r="L37" s="1">
        <f t="shared" si="0"/>
        <v>0.27999999999999997</v>
      </c>
      <c r="M37" s="1">
        <f t="shared" si="1"/>
        <v>0.28000000000000003</v>
      </c>
      <c r="N37" s="14">
        <f t="shared" si="2"/>
        <v>0.20344046004330602</v>
      </c>
      <c r="O37" s="16">
        <f t="shared" si="3"/>
        <v>0.79655953995669371</v>
      </c>
    </row>
    <row r="38" spans="11:15" ht="14.45" x14ac:dyDescent="0.35">
      <c r="K38" s="5">
        <v>1.8</v>
      </c>
      <c r="L38" s="1">
        <f t="shared" si="0"/>
        <v>0.28799999999999998</v>
      </c>
      <c r="M38" s="1">
        <f t="shared" si="1"/>
        <v>0.28800000000000003</v>
      </c>
      <c r="N38" s="14">
        <f t="shared" si="2"/>
        <v>0.21167822504210315</v>
      </c>
      <c r="O38" s="16">
        <f t="shared" si="3"/>
        <v>0.78832177495789668</v>
      </c>
    </row>
    <row r="39" spans="11:15" ht="14.45" x14ac:dyDescent="0.35">
      <c r="K39" s="5">
        <v>1.85</v>
      </c>
      <c r="L39" s="1">
        <f t="shared" si="0"/>
        <v>0.29599999999999999</v>
      </c>
      <c r="M39" s="1">
        <f t="shared" si="1"/>
        <v>0.29600000000000004</v>
      </c>
      <c r="N39" s="14">
        <f t="shared" si="2"/>
        <v>0.21947070544637093</v>
      </c>
      <c r="O39" s="16">
        <f t="shared" si="3"/>
        <v>0.78052929455362918</v>
      </c>
    </row>
    <row r="40" spans="11:15" ht="14.45" x14ac:dyDescent="0.35">
      <c r="K40" s="5">
        <v>1.9</v>
      </c>
      <c r="L40" s="1">
        <f t="shared" si="0"/>
        <v>0.30399999999999994</v>
      </c>
      <c r="M40" s="1">
        <f t="shared" si="1"/>
        <v>0.30400000000000005</v>
      </c>
      <c r="N40" s="14">
        <f t="shared" si="2"/>
        <v>0.22685305530304528</v>
      </c>
      <c r="O40" s="16">
        <f t="shared" si="3"/>
        <v>0.77314694469695466</v>
      </c>
    </row>
    <row r="41" spans="11:15" ht="14.45" x14ac:dyDescent="0.35">
      <c r="K41" s="5">
        <v>1.95</v>
      </c>
      <c r="L41" s="1">
        <f t="shared" si="0"/>
        <v>0.31199999999999994</v>
      </c>
      <c r="M41" s="1">
        <f t="shared" si="1"/>
        <v>0.31200000000000006</v>
      </c>
      <c r="N41" s="14">
        <f t="shared" si="2"/>
        <v>0.23385682311578779</v>
      </c>
      <c r="O41" s="16">
        <f t="shared" si="3"/>
        <v>0.7661431768842123</v>
      </c>
    </row>
    <row r="42" spans="11:15" ht="14.45" x14ac:dyDescent="0.35">
      <c r="K42" s="5">
        <v>2</v>
      </c>
      <c r="L42" s="1">
        <f t="shared" si="0"/>
        <v>0.31999999999999995</v>
      </c>
      <c r="M42" s="1">
        <f t="shared" si="1"/>
        <v>0.32000000000000006</v>
      </c>
      <c r="N42" s="14">
        <f t="shared" si="2"/>
        <v>0.24051040253789313</v>
      </c>
      <c r="O42" s="16">
        <f t="shared" si="3"/>
        <v>0.75948959746210698</v>
      </c>
    </row>
    <row r="43" spans="11:15" ht="14.45" x14ac:dyDescent="0.35">
      <c r="K43" s="5">
        <v>2.0499999999999998</v>
      </c>
      <c r="L43" s="1">
        <f t="shared" si="0"/>
        <v>0.3279999999999999</v>
      </c>
      <c r="M43" s="1">
        <f t="shared" si="1"/>
        <v>0.32800000000000001</v>
      </c>
      <c r="N43" s="14">
        <f t="shared" si="2"/>
        <v>0.24683941711013954</v>
      </c>
      <c r="O43" s="16">
        <f t="shared" si="3"/>
        <v>0.75316058288986043</v>
      </c>
    </row>
    <row r="44" spans="11:15" ht="14.45" x14ac:dyDescent="0.35">
      <c r="K44" s="5">
        <v>2.1</v>
      </c>
      <c r="L44" s="1">
        <f t="shared" si="0"/>
        <v>0.33599999999999997</v>
      </c>
      <c r="M44" s="1">
        <f t="shared" si="1"/>
        <v>0.33600000000000008</v>
      </c>
      <c r="N44" s="14">
        <f t="shared" si="2"/>
        <v>0.25286705003608867</v>
      </c>
      <c r="O44" s="16">
        <f t="shared" si="3"/>
        <v>0.74713294996391144</v>
      </c>
    </row>
    <row r="45" spans="11:15" ht="14.45" x14ac:dyDescent="0.35">
      <c r="K45" s="5">
        <v>2.15</v>
      </c>
      <c r="L45" s="1">
        <f t="shared" si="0"/>
        <v>0.34399999999999992</v>
      </c>
      <c r="M45" s="1">
        <f t="shared" si="1"/>
        <v>0.34400000000000003</v>
      </c>
      <c r="N45" s="14">
        <f t="shared" si="2"/>
        <v>0.25861432794222605</v>
      </c>
      <c r="O45" s="16">
        <f t="shared" si="3"/>
        <v>0.74138567205777395</v>
      </c>
    </row>
    <row r="46" spans="11:15" ht="14.45" x14ac:dyDescent="0.35">
      <c r="K46" s="5">
        <v>2.2000000000000002</v>
      </c>
      <c r="L46" s="1">
        <f t="shared" si="0"/>
        <v>0.35199999999999998</v>
      </c>
      <c r="M46" s="1">
        <f t="shared" si="1"/>
        <v>0.35200000000000009</v>
      </c>
      <c r="N46" s="14">
        <f t="shared" si="2"/>
        <v>0.26410036594353914</v>
      </c>
      <c r="O46" s="16">
        <f t="shared" si="3"/>
        <v>0.73589963405646086</v>
      </c>
    </row>
    <row r="47" spans="11:15" ht="14.45" x14ac:dyDescent="0.35">
      <c r="K47" s="5">
        <v>2.25</v>
      </c>
      <c r="L47" s="1">
        <f t="shared" si="0"/>
        <v>0.35999999999999993</v>
      </c>
      <c r="M47" s="1">
        <f t="shared" si="1"/>
        <v>0.36000000000000004</v>
      </c>
      <c r="N47" s="14">
        <f t="shared" si="2"/>
        <v>0.26934258003368267</v>
      </c>
      <c r="O47" s="16">
        <f t="shared" si="3"/>
        <v>0.73065741996631728</v>
      </c>
    </row>
    <row r="48" spans="11:15" ht="14.45" x14ac:dyDescent="0.35">
      <c r="K48" s="5">
        <v>2.2999999999999998</v>
      </c>
      <c r="L48" s="1">
        <f t="shared" si="0"/>
        <v>0.36799999999999988</v>
      </c>
      <c r="M48" s="1">
        <f t="shared" si="1"/>
        <v>0.36799999999999999</v>
      </c>
      <c r="N48" s="14">
        <f t="shared" si="2"/>
        <v>0.27435687177208068</v>
      </c>
      <c r="O48" s="16">
        <f t="shared" si="3"/>
        <v>0.72564312822791921</v>
      </c>
    </row>
    <row r="49" spans="11:15" ht="14.45" x14ac:dyDescent="0.35">
      <c r="K49" s="5">
        <v>2.35</v>
      </c>
      <c r="L49" s="1">
        <f t="shared" si="0"/>
        <v>0.37599999999999995</v>
      </c>
      <c r="M49" s="1">
        <f t="shared" si="1"/>
        <v>0.37600000000000006</v>
      </c>
      <c r="N49" s="14">
        <f t="shared" si="2"/>
        <v>0.27915778939395147</v>
      </c>
      <c r="O49" s="16">
        <f t="shared" si="3"/>
        <v>0.72084221060604847</v>
      </c>
    </row>
    <row r="50" spans="11:15" ht="14.45" x14ac:dyDescent="0.35">
      <c r="K50" s="5">
        <v>2.4</v>
      </c>
      <c r="L50" s="1">
        <f t="shared" si="0"/>
        <v>0.3839999999999999</v>
      </c>
      <c r="M50" s="1">
        <f t="shared" si="1"/>
        <v>0.38400000000000001</v>
      </c>
      <c r="N50" s="14">
        <f t="shared" si="2"/>
        <v>0.28375866878157724</v>
      </c>
      <c r="O50" s="16">
        <f t="shared" si="3"/>
        <v>0.71624133121842248</v>
      </c>
    </row>
    <row r="51" spans="11:15" ht="14.45" x14ac:dyDescent="0.35">
      <c r="K51" s="5">
        <v>2.4500000000000002</v>
      </c>
      <c r="L51" s="1">
        <f t="shared" si="0"/>
        <v>0.39199999999999996</v>
      </c>
      <c r="M51" s="1">
        <f t="shared" si="1"/>
        <v>0.39200000000000007</v>
      </c>
      <c r="N51" s="14">
        <f t="shared" si="2"/>
        <v>0.28817175717379012</v>
      </c>
      <c r="O51" s="16">
        <f t="shared" si="3"/>
        <v>0.71182824282620971</v>
      </c>
    </row>
    <row r="52" spans="11:15" ht="14.45" x14ac:dyDescent="0.35">
      <c r="K52" s="5">
        <v>2.5</v>
      </c>
      <c r="L52" s="1">
        <f t="shared" si="0"/>
        <v>0.39999999999999991</v>
      </c>
      <c r="M52" s="1">
        <f t="shared" si="1"/>
        <v>0.4</v>
      </c>
      <c r="N52" s="14">
        <f t="shared" si="2"/>
        <v>0.2924083220303143</v>
      </c>
      <c r="O52" s="16">
        <f t="shared" si="3"/>
        <v>0.7075916779696857</v>
      </c>
    </row>
    <row r="53" spans="11:15" ht="14.45" x14ac:dyDescent="0.35">
      <c r="K53" s="5">
        <v>2.5499999999999998</v>
      </c>
      <c r="L53" s="1">
        <f t="shared" si="0"/>
        <v>0.40799999999999992</v>
      </c>
      <c r="M53" s="1">
        <f t="shared" si="1"/>
        <v>0.40800000000000003</v>
      </c>
      <c r="N53" s="14">
        <f t="shared" si="2"/>
        <v>0.29647874708854333</v>
      </c>
      <c r="O53" s="16">
        <f t="shared" si="3"/>
        <v>0.7035212529114564</v>
      </c>
    </row>
    <row r="54" spans="11:15" ht="14.45" x14ac:dyDescent="0.35">
      <c r="K54" s="5">
        <v>2.6</v>
      </c>
      <c r="L54" s="1">
        <f t="shared" si="0"/>
        <v>0.41599999999999993</v>
      </c>
      <c r="M54" s="1">
        <f t="shared" si="1"/>
        <v>0.41600000000000004</v>
      </c>
      <c r="N54" s="14">
        <f t="shared" si="2"/>
        <v>0.30039261733684058</v>
      </c>
      <c r="O54" s="16">
        <f t="shared" si="3"/>
        <v>0.69960738266315925</v>
      </c>
    </row>
    <row r="55" spans="11:15" ht="14.45" x14ac:dyDescent="0.35">
      <c r="K55" s="5">
        <v>2.65</v>
      </c>
      <c r="L55" s="1">
        <f t="shared" si="0"/>
        <v>0.42399999999999993</v>
      </c>
      <c r="M55" s="1">
        <f t="shared" si="1"/>
        <v>0.42400000000000004</v>
      </c>
      <c r="N55" s="14">
        <f t="shared" si="2"/>
        <v>0.30415879436822091</v>
      </c>
      <c r="O55" s="16">
        <f t="shared" si="3"/>
        <v>0.69584120563177898</v>
      </c>
    </row>
    <row r="56" spans="11:15" ht="14.45" x14ac:dyDescent="0.35">
      <c r="K56" s="5">
        <v>2.7</v>
      </c>
      <c r="L56" s="1">
        <f t="shared" si="0"/>
        <v>0.43199999999999994</v>
      </c>
      <c r="M56" s="1">
        <f t="shared" si="1"/>
        <v>0.43200000000000005</v>
      </c>
      <c r="N56" s="14">
        <f t="shared" si="2"/>
        <v>0.30778548336140205</v>
      </c>
      <c r="O56" s="16">
        <f t="shared" si="3"/>
        <v>0.69221451663859768</v>
      </c>
    </row>
    <row r="57" spans="11:15" ht="14.45" x14ac:dyDescent="0.35">
      <c r="K57" s="5">
        <v>2.75</v>
      </c>
      <c r="L57" s="1">
        <f t="shared" si="0"/>
        <v>0.43999999999999995</v>
      </c>
      <c r="M57" s="1">
        <f t="shared" si="1"/>
        <v>0.44000000000000006</v>
      </c>
      <c r="N57" s="14">
        <f t="shared" si="2"/>
        <v>0.31128029275483121</v>
      </c>
      <c r="O57" s="16">
        <f t="shared" si="3"/>
        <v>0.68871970724516862</v>
      </c>
    </row>
  </sheetData>
  <mergeCells count="22">
    <mergeCell ref="AH1:AK1"/>
    <mergeCell ref="B1:F1"/>
    <mergeCell ref="R1:U1"/>
    <mergeCell ref="V1:Y1"/>
    <mergeCell ref="Z1:AC1"/>
    <mergeCell ref="AD1:AG1"/>
    <mergeCell ref="CH1:CK1"/>
    <mergeCell ref="CL1:CO1"/>
    <mergeCell ref="CP1:CS1"/>
    <mergeCell ref="B4:G4"/>
    <mergeCell ref="BJ1:BM1"/>
    <mergeCell ref="BN1:BQ1"/>
    <mergeCell ref="BR1:BU1"/>
    <mergeCell ref="BV1:BY1"/>
    <mergeCell ref="BZ1:CC1"/>
    <mergeCell ref="CD1:CG1"/>
    <mergeCell ref="AL1:AO1"/>
    <mergeCell ref="AP1:AS1"/>
    <mergeCell ref="AT1:AW1"/>
    <mergeCell ref="AX1:BA1"/>
    <mergeCell ref="BB1:BE1"/>
    <mergeCell ref="BF1:BI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-0.499984740745262"/>
  </sheetPr>
  <dimension ref="B1:DM57"/>
  <sheetViews>
    <sheetView zoomScale="90" zoomScaleNormal="90" workbookViewId="0">
      <selection activeCell="B4" sqref="B4:G4"/>
    </sheetView>
  </sheetViews>
  <sheetFormatPr defaultColWidth="9.140625" defaultRowHeight="15" x14ac:dyDescent="0.25"/>
  <cols>
    <col min="1" max="1" width="11.42578125" style="1" bestFit="1" customWidth="1"/>
    <col min="2" max="4" width="9.140625" style="1"/>
    <col min="5" max="5" width="12.28515625" style="1" bestFit="1" customWidth="1"/>
    <col min="6" max="6" width="28.42578125" style="1" bestFit="1" customWidth="1"/>
    <col min="7" max="7" width="17.85546875" style="1" bestFit="1" customWidth="1"/>
    <col min="8" max="8" width="12.5703125" style="1" bestFit="1" customWidth="1"/>
    <col min="9" max="9" width="9.140625" style="1"/>
    <col min="10" max="10" width="12.5703125" style="1" bestFit="1" customWidth="1"/>
    <col min="11" max="11" width="9.140625" style="1"/>
    <col min="12" max="12" width="11.28515625" style="1" customWidth="1"/>
    <col min="13" max="13" width="10.85546875" style="1" bestFit="1" customWidth="1"/>
    <col min="14" max="14" width="26.42578125" style="1" bestFit="1" customWidth="1"/>
    <col min="15" max="15" width="34" style="1" bestFit="1" customWidth="1"/>
    <col min="16" max="16" width="40.5703125" style="1" bestFit="1" customWidth="1"/>
    <col min="17" max="16384" width="9.140625" style="1"/>
  </cols>
  <sheetData>
    <row r="1" spans="2:117" ht="15.75" thickBot="1" x14ac:dyDescent="0.3">
      <c r="B1" s="48" t="s">
        <v>9</v>
      </c>
      <c r="C1" s="49"/>
      <c r="D1" s="49"/>
      <c r="E1" s="49"/>
      <c r="F1" s="50"/>
      <c r="G1" s="23" t="s">
        <v>7</v>
      </c>
      <c r="K1" s="2" t="s">
        <v>10</v>
      </c>
      <c r="L1" s="12" t="s">
        <v>11</v>
      </c>
      <c r="M1" s="12" t="s">
        <v>12</v>
      </c>
      <c r="N1" s="12" t="s">
        <v>17</v>
      </c>
      <c r="O1" s="12" t="s">
        <v>18</v>
      </c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</row>
    <row r="2" spans="2:117" thickBot="1" x14ac:dyDescent="0.4">
      <c r="B2" s="24" t="s">
        <v>0</v>
      </c>
      <c r="C2" s="17" t="s">
        <v>3</v>
      </c>
      <c r="D2" s="17" t="s">
        <v>4</v>
      </c>
      <c r="E2" s="44" t="s">
        <v>8</v>
      </c>
      <c r="F2" s="45" t="s">
        <v>5</v>
      </c>
      <c r="G2" s="25" t="s">
        <v>1</v>
      </c>
      <c r="K2" s="5">
        <v>0.01</v>
      </c>
      <c r="L2" s="1">
        <f t="shared" ref="L2:L57" si="0">+($K2*$B$3)*(1-$B$3)</f>
        <v>1.5999999999999996E-3</v>
      </c>
      <c r="M2" s="1">
        <f t="shared" ref="M2:M57" si="1">+$K2*$C$3*(1-$C$3)</f>
        <v>1.6000000000000001E-3</v>
      </c>
      <c r="N2" s="14">
        <f t="shared" ref="N2:N57" si="2">(-($B$3+$L2)*$E$3^$G$3+($C$3+$L2)*($F$3^$G$3))/((-2*$L2*($E$3^$G$3))+(2*$L2*($F$3^$G$3)))</f>
        <v>-86.119405644262031</v>
      </c>
      <c r="O2" s="16">
        <f t="shared" ref="O2:O57" si="3">(($B$3*($E$3^$G$3))-L2*($E$3^$G$3)-$C$3*($F$3^$G$3)+L2*($F$3^$G$3))/((2*L2*($F$3^$G$3))-(2*L2*($E$3^$G$3)))</f>
        <v>87.119405644261988</v>
      </c>
      <c r="T2" s="30"/>
      <c r="U2" s="31"/>
      <c r="V2" s="32"/>
      <c r="W2" s="32"/>
      <c r="X2" s="32"/>
      <c r="Y2" s="32"/>
      <c r="Z2" s="32"/>
      <c r="AA2" s="32"/>
    </row>
    <row r="3" spans="2:117" thickBot="1" x14ac:dyDescent="0.4">
      <c r="B3" s="26">
        <v>0.8</v>
      </c>
      <c r="C3" s="27">
        <v>0.2</v>
      </c>
      <c r="D3" s="21">
        <v>0.8</v>
      </c>
      <c r="E3" s="27">
        <f>1/B3</f>
        <v>1.25</v>
      </c>
      <c r="F3" s="28">
        <f>+D3/C3</f>
        <v>4</v>
      </c>
      <c r="G3" s="29">
        <v>0.7</v>
      </c>
      <c r="K3" s="5">
        <v>0.05</v>
      </c>
      <c r="L3" s="1">
        <f t="shared" si="0"/>
        <v>8.0000000000000002E-3</v>
      </c>
      <c r="M3" s="1">
        <f t="shared" si="1"/>
        <v>8.0000000000000019E-3</v>
      </c>
      <c r="N3" s="16">
        <f t="shared" si="2"/>
        <v>-16.823881128852388</v>
      </c>
      <c r="O3" s="16">
        <f t="shared" si="3"/>
        <v>17.823881128852388</v>
      </c>
    </row>
    <row r="4" spans="2:117" x14ac:dyDescent="0.35">
      <c r="B4" s="46" t="s">
        <v>16</v>
      </c>
      <c r="C4" s="46"/>
      <c r="D4" s="46"/>
      <c r="E4" s="46"/>
      <c r="F4" s="46"/>
      <c r="G4" s="46"/>
      <c r="K4" s="5">
        <v>0.1</v>
      </c>
      <c r="L4" s="1">
        <f t="shared" si="0"/>
        <v>1.6E-2</v>
      </c>
      <c r="M4" s="1">
        <f t="shared" si="1"/>
        <v>1.6000000000000004E-2</v>
      </c>
      <c r="N4" s="16">
        <f t="shared" si="2"/>
        <v>-8.1619405644261942</v>
      </c>
      <c r="O4" s="16">
        <f t="shared" si="3"/>
        <v>9.1619405644261924</v>
      </c>
    </row>
    <row r="5" spans="2:117" ht="14.45" x14ac:dyDescent="0.35">
      <c r="K5" s="5">
        <v>0.15</v>
      </c>
      <c r="L5" s="1">
        <f t="shared" si="0"/>
        <v>2.3999999999999994E-2</v>
      </c>
      <c r="M5" s="1">
        <f t="shared" si="1"/>
        <v>2.4E-2</v>
      </c>
      <c r="N5" s="16">
        <f t="shared" si="2"/>
        <v>-5.2746270429507991</v>
      </c>
      <c r="O5" s="16">
        <f t="shared" si="3"/>
        <v>6.2746270429507982</v>
      </c>
    </row>
    <row r="6" spans="2:117" ht="15.6" x14ac:dyDescent="0.35">
      <c r="B6" s="19"/>
      <c r="F6" s="20"/>
      <c r="G6" s="2"/>
      <c r="K6" s="5">
        <v>0.2</v>
      </c>
      <c r="L6" s="1">
        <f t="shared" si="0"/>
        <v>3.2000000000000001E-2</v>
      </c>
      <c r="M6" s="1">
        <f t="shared" si="1"/>
        <v>3.2000000000000008E-2</v>
      </c>
      <c r="N6" s="16">
        <f t="shared" si="2"/>
        <v>-3.830970282213098</v>
      </c>
      <c r="O6" s="16">
        <f t="shared" si="3"/>
        <v>4.8309702822130971</v>
      </c>
    </row>
    <row r="7" spans="2:117" ht="15.6" x14ac:dyDescent="0.35">
      <c r="B7" s="19"/>
      <c r="G7" s="2"/>
      <c r="K7" s="5">
        <v>0.25</v>
      </c>
      <c r="L7" s="1">
        <f t="shared" si="0"/>
        <v>3.9999999999999994E-2</v>
      </c>
      <c r="M7" s="1">
        <f t="shared" si="1"/>
        <v>4.0000000000000008E-2</v>
      </c>
      <c r="N7" s="16">
        <f t="shared" si="2"/>
        <v>-2.9647762257704793</v>
      </c>
      <c r="O7" s="16">
        <f t="shared" si="3"/>
        <v>3.9647762257704784</v>
      </c>
    </row>
    <row r="8" spans="2:117" ht="15.6" x14ac:dyDescent="0.35">
      <c r="B8" s="19"/>
      <c r="G8" s="2"/>
      <c r="K8" s="5">
        <v>0.3</v>
      </c>
      <c r="L8" s="1">
        <f t="shared" si="0"/>
        <v>4.7999999999999987E-2</v>
      </c>
      <c r="M8" s="1">
        <f t="shared" si="1"/>
        <v>4.8000000000000001E-2</v>
      </c>
      <c r="N8" s="14">
        <f t="shared" si="2"/>
        <v>-2.3873135214754</v>
      </c>
      <c r="O8" s="16">
        <f t="shared" si="3"/>
        <v>3.3873135214753987</v>
      </c>
    </row>
    <row r="9" spans="2:117" ht="14.45" x14ac:dyDescent="0.35">
      <c r="G9" s="2"/>
      <c r="K9" s="5">
        <v>0.35</v>
      </c>
      <c r="L9" s="1">
        <f t="shared" si="0"/>
        <v>5.599999999999998E-2</v>
      </c>
      <c r="M9" s="1">
        <f t="shared" si="1"/>
        <v>5.5999999999999994E-2</v>
      </c>
      <c r="N9" s="14">
        <f t="shared" si="2"/>
        <v>-1.9748401612646274</v>
      </c>
      <c r="O9" s="16">
        <f t="shared" si="3"/>
        <v>2.9748401612646278</v>
      </c>
    </row>
    <row r="10" spans="2:117" ht="14.45" x14ac:dyDescent="0.35">
      <c r="G10" s="2"/>
      <c r="K10" s="5">
        <v>0.4</v>
      </c>
      <c r="L10" s="1">
        <f t="shared" si="0"/>
        <v>6.4000000000000001E-2</v>
      </c>
      <c r="M10" s="1">
        <f t="shared" si="1"/>
        <v>6.4000000000000015E-2</v>
      </c>
      <c r="N10" s="14">
        <f t="shared" si="2"/>
        <v>-1.6654851411065494</v>
      </c>
      <c r="O10" s="16">
        <f t="shared" si="3"/>
        <v>2.6654851411065481</v>
      </c>
    </row>
    <row r="11" spans="2:117" ht="14.45" x14ac:dyDescent="0.35">
      <c r="G11" s="2"/>
      <c r="K11" s="5">
        <v>0.45</v>
      </c>
      <c r="L11" s="1">
        <f t="shared" si="0"/>
        <v>7.1999999999999995E-2</v>
      </c>
      <c r="M11" s="1">
        <f t="shared" si="1"/>
        <v>7.2000000000000008E-2</v>
      </c>
      <c r="N11" s="14">
        <f t="shared" si="2"/>
        <v>-1.4248756809835985</v>
      </c>
      <c r="O11" s="16">
        <f t="shared" si="3"/>
        <v>2.424875680983599</v>
      </c>
    </row>
    <row r="12" spans="2:117" ht="14.45" x14ac:dyDescent="0.35">
      <c r="G12" s="2"/>
      <c r="K12" s="5">
        <v>0.5</v>
      </c>
      <c r="L12" s="1">
        <f t="shared" si="0"/>
        <v>7.9999999999999988E-2</v>
      </c>
      <c r="M12" s="1">
        <f t="shared" si="1"/>
        <v>8.0000000000000016E-2</v>
      </c>
      <c r="N12" s="14">
        <f t="shared" si="2"/>
        <v>-1.2323881128852388</v>
      </c>
      <c r="O12" s="16">
        <f t="shared" si="3"/>
        <v>2.2323881128852392</v>
      </c>
    </row>
    <row r="13" spans="2:117" ht="14.45" x14ac:dyDescent="0.35">
      <c r="G13" s="2"/>
      <c r="K13" s="5">
        <v>0.55000000000000004</v>
      </c>
      <c r="L13" s="1">
        <f t="shared" si="0"/>
        <v>8.7999999999999995E-2</v>
      </c>
      <c r="M13" s="1">
        <f t="shared" si="1"/>
        <v>8.8000000000000023E-2</v>
      </c>
      <c r="N13" s="14">
        <f t="shared" si="2"/>
        <v>-1.0748982844411263</v>
      </c>
      <c r="O13" s="16">
        <f t="shared" si="3"/>
        <v>2.0748982844411263</v>
      </c>
    </row>
    <row r="14" spans="2:117" ht="14.45" x14ac:dyDescent="0.35">
      <c r="G14" s="2"/>
      <c r="K14" s="5">
        <v>0.6</v>
      </c>
      <c r="L14" s="1">
        <f t="shared" si="0"/>
        <v>9.5999999999999974E-2</v>
      </c>
      <c r="M14" s="1">
        <f t="shared" si="1"/>
        <v>9.6000000000000002E-2</v>
      </c>
      <c r="N14" s="14">
        <f t="shared" si="2"/>
        <v>-0.94365676073769944</v>
      </c>
      <c r="O14" s="16">
        <f t="shared" si="3"/>
        <v>1.9436567607376993</v>
      </c>
    </row>
    <row r="15" spans="2:117" ht="14.45" x14ac:dyDescent="0.35">
      <c r="G15" s="2"/>
      <c r="K15" s="5">
        <v>0.65</v>
      </c>
      <c r="L15" s="1">
        <f t="shared" si="0"/>
        <v>0.10399999999999998</v>
      </c>
      <c r="M15" s="1">
        <f t="shared" si="1"/>
        <v>0.10400000000000001</v>
      </c>
      <c r="N15" s="14">
        <f t="shared" si="2"/>
        <v>-0.83260624068095346</v>
      </c>
      <c r="O15" s="16">
        <f t="shared" si="3"/>
        <v>1.8326062406809533</v>
      </c>
    </row>
    <row r="16" spans="2:117" ht="14.45" x14ac:dyDescent="0.35">
      <c r="G16" s="2"/>
      <c r="K16" s="5">
        <v>0.7</v>
      </c>
      <c r="L16" s="1">
        <f t="shared" si="0"/>
        <v>0.11199999999999996</v>
      </c>
      <c r="M16" s="1">
        <f t="shared" si="1"/>
        <v>0.11199999999999999</v>
      </c>
      <c r="N16" s="14">
        <f t="shared" si="2"/>
        <v>-0.73742008063231468</v>
      </c>
      <c r="O16" s="16">
        <f t="shared" si="3"/>
        <v>1.7374200806323141</v>
      </c>
    </row>
    <row r="17" spans="7:24" ht="14.45" x14ac:dyDescent="0.35">
      <c r="G17" s="2"/>
      <c r="K17" s="5">
        <v>0.75</v>
      </c>
      <c r="L17" s="13">
        <f t="shared" si="0"/>
        <v>0.12</v>
      </c>
      <c r="M17" s="1">
        <f t="shared" si="1"/>
        <v>0.12000000000000002</v>
      </c>
      <c r="N17" s="14">
        <f t="shared" si="2"/>
        <v>-0.65492540859015946</v>
      </c>
      <c r="O17" s="16">
        <f t="shared" si="3"/>
        <v>1.6549254085901588</v>
      </c>
    </row>
    <row r="18" spans="7:24" ht="14.45" x14ac:dyDescent="0.35">
      <c r="G18" s="2"/>
      <c r="K18" s="5">
        <v>0.8</v>
      </c>
      <c r="L18" s="1">
        <f t="shared" si="0"/>
        <v>0.128</v>
      </c>
      <c r="M18" s="1">
        <f t="shared" si="1"/>
        <v>0.12800000000000003</v>
      </c>
      <c r="N18" s="14">
        <f t="shared" si="2"/>
        <v>-0.58274257055327461</v>
      </c>
      <c r="O18" s="16">
        <f t="shared" si="3"/>
        <v>1.5827425705532741</v>
      </c>
    </row>
    <row r="19" spans="7:24" ht="14.45" x14ac:dyDescent="0.35">
      <c r="G19" s="2"/>
      <c r="K19" s="5">
        <v>0.85</v>
      </c>
      <c r="L19" s="1">
        <f t="shared" si="0"/>
        <v>0.13599999999999998</v>
      </c>
      <c r="M19" s="1">
        <f t="shared" si="1"/>
        <v>0.13600000000000001</v>
      </c>
      <c r="N19" s="14">
        <f t="shared" si="2"/>
        <v>-0.51905183110896458</v>
      </c>
      <c r="O19" s="16">
        <f t="shared" si="3"/>
        <v>1.5190518311089642</v>
      </c>
      <c r="P19" s="42"/>
    </row>
    <row r="20" spans="7:24" ht="14.45" x14ac:dyDescent="0.35">
      <c r="G20" s="2"/>
      <c r="K20" s="5">
        <v>0.9</v>
      </c>
      <c r="L20" s="1">
        <f t="shared" si="0"/>
        <v>0.14399999999999999</v>
      </c>
      <c r="M20" s="1">
        <f t="shared" si="1"/>
        <v>0.14400000000000002</v>
      </c>
      <c r="N20" s="14">
        <f t="shared" si="2"/>
        <v>-0.46243784049180003</v>
      </c>
      <c r="O20" s="16">
        <f t="shared" si="3"/>
        <v>1.4624378404917995</v>
      </c>
    </row>
    <row r="21" spans="7:24" ht="14.45" x14ac:dyDescent="0.35">
      <c r="G21" s="2"/>
      <c r="K21" s="5">
        <v>0.95</v>
      </c>
      <c r="L21" s="1">
        <f t="shared" si="0"/>
        <v>0.15199999999999997</v>
      </c>
      <c r="M21" s="1">
        <f t="shared" si="1"/>
        <v>0.15200000000000002</v>
      </c>
      <c r="N21" s="14">
        <f t="shared" si="2"/>
        <v>-0.41178321730802048</v>
      </c>
      <c r="O21" s="16">
        <f t="shared" si="3"/>
        <v>1.4117832173080207</v>
      </c>
    </row>
    <row r="22" spans="7:24" ht="14.45" x14ac:dyDescent="0.35">
      <c r="G22" s="2"/>
      <c r="K22" s="5">
        <v>1</v>
      </c>
      <c r="L22" s="1">
        <f t="shared" si="0"/>
        <v>0.15999999999999998</v>
      </c>
      <c r="M22" s="1">
        <f t="shared" si="1"/>
        <v>0.16000000000000003</v>
      </c>
      <c r="N22" s="14">
        <f t="shared" si="2"/>
        <v>-0.36619405644261949</v>
      </c>
      <c r="O22" s="16">
        <f t="shared" si="3"/>
        <v>1.3661940564426196</v>
      </c>
    </row>
    <row r="23" spans="7:24" ht="14.45" x14ac:dyDescent="0.35">
      <c r="K23" s="5">
        <v>1.05</v>
      </c>
      <c r="L23" s="1">
        <f t="shared" si="0"/>
        <v>0.16799999999999998</v>
      </c>
      <c r="M23" s="1">
        <f t="shared" si="1"/>
        <v>0.16800000000000004</v>
      </c>
      <c r="N23" s="14">
        <f t="shared" si="2"/>
        <v>-0.32494672042154249</v>
      </c>
      <c r="O23" s="16">
        <f t="shared" si="3"/>
        <v>1.3249467204215424</v>
      </c>
    </row>
    <row r="24" spans="7:24" ht="14.45" x14ac:dyDescent="0.35">
      <c r="K24" s="5">
        <v>1.1000000000000001</v>
      </c>
      <c r="L24" s="1">
        <f t="shared" si="0"/>
        <v>0.17599999999999999</v>
      </c>
      <c r="M24" s="1">
        <f t="shared" si="1"/>
        <v>0.17600000000000005</v>
      </c>
      <c r="N24" s="14">
        <f t="shared" si="2"/>
        <v>-0.28744914222056317</v>
      </c>
      <c r="O24" s="16">
        <f t="shared" si="3"/>
        <v>1.2874491422205634</v>
      </c>
    </row>
    <row r="25" spans="7:24" ht="14.45" x14ac:dyDescent="0.35">
      <c r="K25" s="5">
        <v>1.1499999999999999</v>
      </c>
      <c r="L25" s="1">
        <f t="shared" si="0"/>
        <v>0.18399999999999994</v>
      </c>
      <c r="M25" s="1">
        <f t="shared" si="1"/>
        <v>0.184</v>
      </c>
      <c r="N25" s="14">
        <f t="shared" si="2"/>
        <v>-0.25321222299358231</v>
      </c>
      <c r="O25" s="16">
        <f t="shared" si="3"/>
        <v>1.2532122229935823</v>
      </c>
      <c r="W25" s="14"/>
      <c r="X25" s="14"/>
    </row>
    <row r="26" spans="7:24" ht="14.45" x14ac:dyDescent="0.35">
      <c r="K26" s="5">
        <v>1.2</v>
      </c>
      <c r="L26" s="1">
        <f t="shared" si="0"/>
        <v>0.19199999999999995</v>
      </c>
      <c r="M26" s="1">
        <f t="shared" si="1"/>
        <v>0.192</v>
      </c>
      <c r="N26" s="14">
        <f t="shared" si="2"/>
        <v>-0.22182838036884997</v>
      </c>
      <c r="O26" s="16">
        <f t="shared" si="3"/>
        <v>1.2218283803688497</v>
      </c>
    </row>
    <row r="27" spans="7:24" x14ac:dyDescent="0.25">
      <c r="K27" s="5">
        <v>1.25</v>
      </c>
      <c r="L27" s="1">
        <f t="shared" si="0"/>
        <v>0.19999999999999996</v>
      </c>
      <c r="M27" s="1">
        <f t="shared" si="1"/>
        <v>0.2</v>
      </c>
      <c r="N27" s="14">
        <f t="shared" si="2"/>
        <v>-0.1929552451540959</v>
      </c>
      <c r="O27" s="16">
        <f t="shared" si="3"/>
        <v>1.1929552451540957</v>
      </c>
    </row>
    <row r="28" spans="7:24" x14ac:dyDescent="0.25">
      <c r="K28" s="5">
        <v>1.3</v>
      </c>
      <c r="L28" s="1">
        <f t="shared" si="0"/>
        <v>0.20799999999999996</v>
      </c>
      <c r="M28" s="1">
        <f t="shared" si="1"/>
        <v>0.20800000000000002</v>
      </c>
      <c r="N28" s="14">
        <f t="shared" si="2"/>
        <v>-0.16630312034047667</v>
      </c>
      <c r="O28" s="16">
        <f t="shared" si="3"/>
        <v>1.1663031203404766</v>
      </c>
    </row>
    <row r="29" spans="7:24" x14ac:dyDescent="0.25">
      <c r="K29" s="5">
        <v>1.35</v>
      </c>
      <c r="L29" s="1">
        <f t="shared" si="0"/>
        <v>0.21599999999999997</v>
      </c>
      <c r="M29" s="1">
        <f t="shared" si="1"/>
        <v>0.21600000000000003</v>
      </c>
      <c r="N29" s="14">
        <f t="shared" si="2"/>
        <v>-0.14162522699453337</v>
      </c>
      <c r="O29" s="16">
        <f t="shared" si="3"/>
        <v>1.1416252269945331</v>
      </c>
    </row>
    <row r="30" spans="7:24" s="31" customFormat="1" x14ac:dyDescent="0.25">
      <c r="K30" s="5">
        <v>1.4</v>
      </c>
      <c r="L30" s="1">
        <f t="shared" si="0"/>
        <v>0.22399999999999992</v>
      </c>
      <c r="M30" s="1">
        <f t="shared" si="1"/>
        <v>0.22399999999999998</v>
      </c>
      <c r="N30" s="14">
        <f t="shared" si="2"/>
        <v>-0.1187100403161571</v>
      </c>
      <c r="O30" s="16">
        <f t="shared" si="3"/>
        <v>1.1187100403161572</v>
      </c>
    </row>
    <row r="31" spans="7:24" s="31" customFormat="1" x14ac:dyDescent="0.25">
      <c r="K31" s="5">
        <v>1.45</v>
      </c>
      <c r="L31" s="1">
        <f t="shared" si="0"/>
        <v>0.23199999999999993</v>
      </c>
      <c r="M31" s="1">
        <f t="shared" si="1"/>
        <v>0.23199999999999998</v>
      </c>
      <c r="N31" s="14">
        <f t="shared" si="2"/>
        <v>-9.7375211339738102E-2</v>
      </c>
      <c r="O31" s="16">
        <f t="shared" si="3"/>
        <v>1.0973752113397377</v>
      </c>
    </row>
    <row r="32" spans="7:24" x14ac:dyDescent="0.25">
      <c r="K32" s="5">
        <v>1.5</v>
      </c>
      <c r="L32" s="1">
        <f t="shared" si="0"/>
        <v>0.24</v>
      </c>
      <c r="M32" s="1">
        <f t="shared" si="1"/>
        <v>0.24000000000000005</v>
      </c>
      <c r="N32" s="14">
        <f t="shared" si="2"/>
        <v>-7.7462704295079732E-2</v>
      </c>
      <c r="O32" s="16">
        <f t="shared" si="3"/>
        <v>1.0774627042950795</v>
      </c>
    </row>
    <row r="33" spans="11:15" x14ac:dyDescent="0.25">
      <c r="K33" s="5">
        <v>1.55</v>
      </c>
      <c r="L33" s="1">
        <f t="shared" si="0"/>
        <v>0.248</v>
      </c>
      <c r="M33" s="1">
        <f t="shared" si="1"/>
        <v>0.24800000000000005</v>
      </c>
      <c r="N33" s="14">
        <f t="shared" si="2"/>
        <v>-5.8834875124270943E-2</v>
      </c>
      <c r="O33" s="16">
        <f t="shared" si="3"/>
        <v>1.0588348751242707</v>
      </c>
    </row>
    <row r="34" spans="11:15" x14ac:dyDescent="0.25">
      <c r="K34" s="5">
        <v>1.6</v>
      </c>
      <c r="L34" s="1">
        <f t="shared" si="0"/>
        <v>0.25600000000000001</v>
      </c>
      <c r="M34" s="1">
        <f t="shared" si="1"/>
        <v>0.25600000000000006</v>
      </c>
      <c r="N34" s="14">
        <f t="shared" si="2"/>
        <v>-4.1371285276637387E-2</v>
      </c>
      <c r="O34" s="16">
        <f t="shared" si="3"/>
        <v>1.041371285276637</v>
      </c>
    </row>
    <row r="35" spans="11:15" x14ac:dyDescent="0.25">
      <c r="K35" s="5">
        <v>1.65</v>
      </c>
      <c r="L35" s="1">
        <f t="shared" si="0"/>
        <v>0.26399999999999996</v>
      </c>
      <c r="M35" s="1">
        <f t="shared" si="1"/>
        <v>0.26400000000000001</v>
      </c>
      <c r="N35" s="14">
        <f t="shared" si="2"/>
        <v>-2.4966094813709202E-2</v>
      </c>
      <c r="O35" s="16">
        <f t="shared" si="3"/>
        <v>1.0249660948137089</v>
      </c>
    </row>
    <row r="36" spans="11:15" x14ac:dyDescent="0.25">
      <c r="K36" s="5">
        <v>1.7</v>
      </c>
      <c r="L36" s="1">
        <f t="shared" si="0"/>
        <v>0.27199999999999996</v>
      </c>
      <c r="M36" s="1">
        <f t="shared" si="1"/>
        <v>0.27200000000000002</v>
      </c>
      <c r="N36" s="14">
        <f t="shared" si="2"/>
        <v>-9.525915554482383E-3</v>
      </c>
      <c r="O36" s="16">
        <f t="shared" si="3"/>
        <v>1.009525915554482</v>
      </c>
    </row>
    <row r="37" spans="11:15" x14ac:dyDescent="0.25">
      <c r="K37" s="5">
        <v>1.75</v>
      </c>
      <c r="L37" s="1">
        <f t="shared" si="0"/>
        <v>0.27999999999999997</v>
      </c>
      <c r="M37" s="1">
        <f t="shared" si="1"/>
        <v>0.28000000000000003</v>
      </c>
      <c r="N37" s="14">
        <f t="shared" si="2"/>
        <v>5.0319677470743321E-3</v>
      </c>
      <c r="O37" s="16">
        <f t="shared" si="3"/>
        <v>0.99496803225292541</v>
      </c>
    </row>
    <row r="38" spans="11:15" x14ac:dyDescent="0.25">
      <c r="K38" s="5">
        <v>1.8</v>
      </c>
      <c r="L38" s="1">
        <f t="shared" si="0"/>
        <v>0.28799999999999998</v>
      </c>
      <c r="M38" s="1">
        <f t="shared" si="1"/>
        <v>0.28800000000000003</v>
      </c>
      <c r="N38" s="14">
        <f t="shared" si="2"/>
        <v>1.8781079754099855E-2</v>
      </c>
      <c r="O38" s="16">
        <f t="shared" si="3"/>
        <v>0.98121892024589974</v>
      </c>
    </row>
    <row r="39" spans="11:15" x14ac:dyDescent="0.25">
      <c r="K39" s="5">
        <v>1.85</v>
      </c>
      <c r="L39" s="1">
        <f t="shared" si="0"/>
        <v>0.29599999999999999</v>
      </c>
      <c r="M39" s="1">
        <f t="shared" si="1"/>
        <v>0.29600000000000004</v>
      </c>
      <c r="N39" s="14">
        <f t="shared" si="2"/>
        <v>3.1786996517502886E-2</v>
      </c>
      <c r="O39" s="16">
        <f t="shared" si="3"/>
        <v>0.96821300348249695</v>
      </c>
    </row>
    <row r="40" spans="11:15" x14ac:dyDescent="0.25">
      <c r="K40" s="5">
        <v>1.9</v>
      </c>
      <c r="L40" s="1">
        <f t="shared" si="0"/>
        <v>0.30399999999999994</v>
      </c>
      <c r="M40" s="1">
        <f t="shared" si="1"/>
        <v>0.30400000000000005</v>
      </c>
      <c r="N40" s="14">
        <f t="shared" si="2"/>
        <v>4.4108391345989727E-2</v>
      </c>
      <c r="O40" s="16">
        <f t="shared" si="3"/>
        <v>0.95589160865401024</v>
      </c>
    </row>
    <row r="41" spans="11:15" x14ac:dyDescent="0.25">
      <c r="K41" s="5">
        <v>1.95</v>
      </c>
      <c r="L41" s="1">
        <f t="shared" si="0"/>
        <v>0.31199999999999994</v>
      </c>
      <c r="M41" s="1">
        <f t="shared" si="1"/>
        <v>0.31200000000000006</v>
      </c>
      <c r="N41" s="14">
        <f t="shared" si="2"/>
        <v>5.5797919773015701E-2</v>
      </c>
      <c r="O41" s="16">
        <f t="shared" si="3"/>
        <v>0.94420208022698437</v>
      </c>
    </row>
    <row r="42" spans="11:15" x14ac:dyDescent="0.25">
      <c r="K42" s="5">
        <v>2</v>
      </c>
      <c r="L42" s="1">
        <f t="shared" si="0"/>
        <v>0.31999999999999995</v>
      </c>
      <c r="M42" s="1">
        <f t="shared" si="1"/>
        <v>0.32000000000000006</v>
      </c>
      <c r="N42" s="14">
        <f t="shared" si="2"/>
        <v>6.6902971778690132E-2</v>
      </c>
      <c r="O42" s="16">
        <f t="shared" si="3"/>
        <v>0.9330970282213098</v>
      </c>
    </row>
    <row r="43" spans="11:15" x14ac:dyDescent="0.25">
      <c r="K43" s="5">
        <v>2.0499999999999998</v>
      </c>
      <c r="L43" s="1">
        <f t="shared" si="0"/>
        <v>0.3279999999999999</v>
      </c>
      <c r="M43" s="1">
        <f t="shared" si="1"/>
        <v>0.32800000000000001</v>
      </c>
      <c r="N43" s="14">
        <f t="shared" si="2"/>
        <v>7.7466313930429478E-2</v>
      </c>
      <c r="O43" s="16">
        <f t="shared" si="3"/>
        <v>0.92253368606957065</v>
      </c>
    </row>
    <row r="44" spans="11:15" x14ac:dyDescent="0.25">
      <c r="K44" s="5">
        <v>2.1</v>
      </c>
      <c r="L44" s="1">
        <f t="shared" si="0"/>
        <v>0.33599999999999997</v>
      </c>
      <c r="M44" s="1">
        <f t="shared" si="1"/>
        <v>0.33600000000000008</v>
      </c>
      <c r="N44" s="14">
        <f t="shared" si="2"/>
        <v>8.7526639789228811E-2</v>
      </c>
      <c r="O44" s="16">
        <f t="shared" si="3"/>
        <v>0.91247336021077119</v>
      </c>
    </row>
    <row r="45" spans="11:15" x14ac:dyDescent="0.25">
      <c r="K45" s="5">
        <v>2.15</v>
      </c>
      <c r="L45" s="1">
        <f t="shared" si="0"/>
        <v>0.34399999999999992</v>
      </c>
      <c r="M45" s="1">
        <f t="shared" si="1"/>
        <v>0.34400000000000003</v>
      </c>
      <c r="N45" s="14">
        <f t="shared" si="2"/>
        <v>9.7119043515060552E-2</v>
      </c>
      <c r="O45" s="16">
        <f t="shared" si="3"/>
        <v>0.90288095648493938</v>
      </c>
    </row>
    <row r="46" spans="11:15" x14ac:dyDescent="0.25">
      <c r="K46" s="5">
        <v>2.2000000000000002</v>
      </c>
      <c r="L46" s="1">
        <f t="shared" si="0"/>
        <v>0.35199999999999998</v>
      </c>
      <c r="M46" s="1">
        <f t="shared" si="1"/>
        <v>0.35200000000000009</v>
      </c>
      <c r="N46" s="14">
        <f t="shared" si="2"/>
        <v>0.10627542888971832</v>
      </c>
      <c r="O46" s="16">
        <f t="shared" si="3"/>
        <v>0.8937245711102817</v>
      </c>
    </row>
    <row r="47" spans="11:15" x14ac:dyDescent="0.25">
      <c r="K47" s="5">
        <v>2.25</v>
      </c>
      <c r="L47" s="1">
        <f t="shared" si="0"/>
        <v>0.35999999999999993</v>
      </c>
      <c r="M47" s="1">
        <f t="shared" si="1"/>
        <v>0.36000000000000004</v>
      </c>
      <c r="N47" s="14">
        <f t="shared" si="2"/>
        <v>0.1150248638032802</v>
      </c>
      <c r="O47" s="16">
        <f t="shared" si="3"/>
        <v>0.88497513619671975</v>
      </c>
    </row>
    <row r="48" spans="11:15" x14ac:dyDescent="0.25">
      <c r="K48" s="5">
        <v>2.2999999999999998</v>
      </c>
      <c r="L48" s="1">
        <f t="shared" si="0"/>
        <v>0.36799999999999988</v>
      </c>
      <c r="M48" s="1">
        <f t="shared" si="1"/>
        <v>0.36799999999999999</v>
      </c>
      <c r="N48" s="14">
        <f t="shared" si="2"/>
        <v>0.12339388850320855</v>
      </c>
      <c r="O48" s="16">
        <f t="shared" si="3"/>
        <v>0.87660611149679102</v>
      </c>
    </row>
    <row r="49" spans="11:15" x14ac:dyDescent="0.25">
      <c r="K49" s="5">
        <v>2.35</v>
      </c>
      <c r="L49" s="1">
        <f t="shared" si="0"/>
        <v>0.37599999999999995</v>
      </c>
      <c r="M49" s="1">
        <f t="shared" si="1"/>
        <v>0.37600000000000006</v>
      </c>
      <c r="N49" s="14">
        <f t="shared" si="2"/>
        <v>0.13140678449250223</v>
      </c>
      <c r="O49" s="16">
        <f t="shared" si="3"/>
        <v>0.86859321550749768</v>
      </c>
    </row>
    <row r="50" spans="11:15" x14ac:dyDescent="0.25">
      <c r="K50" s="5">
        <v>2.4</v>
      </c>
      <c r="L50" s="1">
        <f t="shared" si="0"/>
        <v>0.3839999999999999</v>
      </c>
      <c r="M50" s="1">
        <f t="shared" si="1"/>
        <v>0.38400000000000001</v>
      </c>
      <c r="N50" s="14">
        <f t="shared" si="2"/>
        <v>0.13908580981557497</v>
      </c>
      <c r="O50" s="16">
        <f t="shared" si="3"/>
        <v>0.86091419018442483</v>
      </c>
    </row>
    <row r="51" spans="11:15" x14ac:dyDescent="0.25">
      <c r="K51" s="5">
        <v>2.4500000000000002</v>
      </c>
      <c r="L51" s="1">
        <f t="shared" si="0"/>
        <v>0.39199999999999996</v>
      </c>
      <c r="M51" s="1">
        <f t="shared" si="1"/>
        <v>0.39200000000000007</v>
      </c>
      <c r="N51" s="14">
        <f t="shared" si="2"/>
        <v>0.14645140553362471</v>
      </c>
      <c r="O51" s="16">
        <f t="shared" si="3"/>
        <v>0.85354859446637543</v>
      </c>
    </row>
    <row r="52" spans="11:15" x14ac:dyDescent="0.25">
      <c r="K52" s="5">
        <v>2.5</v>
      </c>
      <c r="L52" s="1">
        <f t="shared" si="0"/>
        <v>0.39999999999999991</v>
      </c>
      <c r="M52" s="1">
        <f t="shared" si="1"/>
        <v>0.4</v>
      </c>
      <c r="N52" s="14">
        <f t="shared" si="2"/>
        <v>0.15352237742295191</v>
      </c>
      <c r="O52" s="16">
        <f t="shared" si="3"/>
        <v>0.84647762257704795</v>
      </c>
    </row>
    <row r="53" spans="11:15" x14ac:dyDescent="0.25">
      <c r="K53" s="5">
        <v>2.5499999999999998</v>
      </c>
      <c r="L53" s="1">
        <f t="shared" si="0"/>
        <v>0.40799999999999992</v>
      </c>
      <c r="M53" s="1">
        <f t="shared" si="1"/>
        <v>0.40800000000000003</v>
      </c>
      <c r="N53" s="14">
        <f t="shared" si="2"/>
        <v>0.16031605629701171</v>
      </c>
      <c r="O53" s="16">
        <f t="shared" si="3"/>
        <v>0.83968394370298816</v>
      </c>
    </row>
    <row r="54" spans="11:15" x14ac:dyDescent="0.25">
      <c r="K54" s="5">
        <v>2.6</v>
      </c>
      <c r="L54" s="1">
        <f t="shared" si="0"/>
        <v>0.41599999999999993</v>
      </c>
      <c r="M54" s="1">
        <f t="shared" si="1"/>
        <v>0.41600000000000004</v>
      </c>
      <c r="N54" s="14">
        <f t="shared" si="2"/>
        <v>0.16684843982976133</v>
      </c>
      <c r="O54" s="16">
        <f t="shared" si="3"/>
        <v>0.83315156017023828</v>
      </c>
    </row>
    <row r="55" spans="11:15" x14ac:dyDescent="0.25">
      <c r="K55" s="5">
        <v>2.65</v>
      </c>
      <c r="L55" s="1">
        <f t="shared" si="0"/>
        <v>0.42399999999999993</v>
      </c>
      <c r="M55" s="1">
        <f t="shared" si="1"/>
        <v>0.42400000000000004</v>
      </c>
      <c r="N55" s="14">
        <f t="shared" si="2"/>
        <v>0.17313431832353945</v>
      </c>
      <c r="O55" s="16">
        <f t="shared" si="3"/>
        <v>0.82686568167646013</v>
      </c>
    </row>
    <row r="56" spans="11:15" x14ac:dyDescent="0.25">
      <c r="K56" s="5">
        <v>2.7</v>
      </c>
      <c r="L56" s="1">
        <f t="shared" si="0"/>
        <v>0.43199999999999994</v>
      </c>
      <c r="M56" s="1">
        <f t="shared" si="1"/>
        <v>0.43200000000000005</v>
      </c>
      <c r="N56" s="14">
        <f t="shared" si="2"/>
        <v>0.17918738650273328</v>
      </c>
      <c r="O56" s="16">
        <f t="shared" si="3"/>
        <v>0.82081261349726653</v>
      </c>
    </row>
    <row r="57" spans="11:15" x14ac:dyDescent="0.25">
      <c r="K57" s="5">
        <v>2.75</v>
      </c>
      <c r="L57" s="1">
        <f t="shared" si="0"/>
        <v>0.43999999999999995</v>
      </c>
      <c r="M57" s="1">
        <f t="shared" si="1"/>
        <v>0.44000000000000006</v>
      </c>
      <c r="N57" s="14">
        <f t="shared" si="2"/>
        <v>0.18502034311177451</v>
      </c>
      <c r="O57" s="16">
        <f t="shared" si="3"/>
        <v>0.81497965688822527</v>
      </c>
    </row>
  </sheetData>
  <mergeCells count="22">
    <mergeCell ref="AH1:AK1"/>
    <mergeCell ref="B1:F1"/>
    <mergeCell ref="R1:U1"/>
    <mergeCell ref="V1:Y1"/>
    <mergeCell ref="Z1:AC1"/>
    <mergeCell ref="AD1:AG1"/>
    <mergeCell ref="CH1:CK1"/>
    <mergeCell ref="CL1:CO1"/>
    <mergeCell ref="CP1:CS1"/>
    <mergeCell ref="B4:G4"/>
    <mergeCell ref="BJ1:BM1"/>
    <mergeCell ref="BN1:BQ1"/>
    <mergeCell ref="BR1:BU1"/>
    <mergeCell ref="BV1:BY1"/>
    <mergeCell ref="BZ1:CC1"/>
    <mergeCell ref="CD1:CG1"/>
    <mergeCell ref="AL1:AO1"/>
    <mergeCell ref="AP1:AS1"/>
    <mergeCell ref="AT1:AW1"/>
    <mergeCell ref="AX1:BA1"/>
    <mergeCell ref="BB1:BE1"/>
    <mergeCell ref="BF1:BI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-0.499984740745262"/>
  </sheetPr>
  <dimension ref="B1:DM57"/>
  <sheetViews>
    <sheetView zoomScale="40" zoomScaleNormal="40" workbookViewId="0">
      <selection activeCell="F34" sqref="F34"/>
    </sheetView>
  </sheetViews>
  <sheetFormatPr defaultColWidth="9.140625" defaultRowHeight="15" x14ac:dyDescent="0.25"/>
  <cols>
    <col min="1" max="1" width="11.42578125" style="1" bestFit="1" customWidth="1"/>
    <col min="2" max="4" width="9.140625" style="1"/>
    <col min="5" max="5" width="12.28515625" style="1" bestFit="1" customWidth="1"/>
    <col min="6" max="6" width="28.42578125" style="1" bestFit="1" customWidth="1"/>
    <col min="7" max="7" width="17.85546875" style="1" bestFit="1" customWidth="1"/>
    <col min="8" max="8" width="12.5703125" style="1" bestFit="1" customWidth="1"/>
    <col min="9" max="9" width="9.140625" style="1"/>
    <col min="10" max="10" width="12.5703125" style="1" bestFit="1" customWidth="1"/>
    <col min="11" max="11" width="9.140625" style="1"/>
    <col min="12" max="12" width="11.28515625" style="1" customWidth="1"/>
    <col min="13" max="13" width="10.85546875" style="1" bestFit="1" customWidth="1"/>
    <col min="14" max="14" width="26.42578125" style="1" bestFit="1" customWidth="1"/>
    <col min="15" max="15" width="34" style="1" bestFit="1" customWidth="1"/>
    <col min="16" max="16" width="40.5703125" style="1" bestFit="1" customWidth="1"/>
    <col min="17" max="16384" width="9.140625" style="1"/>
  </cols>
  <sheetData>
    <row r="1" spans="2:117" ht="15.75" thickBot="1" x14ac:dyDescent="0.3">
      <c r="B1" s="48" t="s">
        <v>9</v>
      </c>
      <c r="C1" s="49"/>
      <c r="D1" s="49"/>
      <c r="E1" s="49"/>
      <c r="F1" s="50"/>
      <c r="G1" s="23" t="s">
        <v>7</v>
      </c>
      <c r="K1" s="2" t="s">
        <v>10</v>
      </c>
      <c r="L1" s="12" t="s">
        <v>11</v>
      </c>
      <c r="M1" s="12" t="s">
        <v>12</v>
      </c>
      <c r="N1" s="12" t="s">
        <v>17</v>
      </c>
      <c r="O1" s="12" t="s">
        <v>18</v>
      </c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</row>
    <row r="2" spans="2:117" thickBot="1" x14ac:dyDescent="0.4">
      <c r="B2" s="24" t="s">
        <v>0</v>
      </c>
      <c r="C2" s="17" t="s">
        <v>3</v>
      </c>
      <c r="D2" s="17" t="s">
        <v>4</v>
      </c>
      <c r="E2" s="44" t="s">
        <v>8</v>
      </c>
      <c r="F2" s="45" t="s">
        <v>5</v>
      </c>
      <c r="G2" s="25" t="s">
        <v>1</v>
      </c>
      <c r="K2" s="5">
        <v>0.01</v>
      </c>
      <c r="L2" s="1">
        <f t="shared" ref="L2:L57" si="0">+($K2*$B$3)*(1-$B$3)</f>
        <v>1.5999999999999996E-3</v>
      </c>
      <c r="M2" s="1">
        <f t="shared" ref="M2:M57" si="1">+$K2*$C$3*(1-$C$3)</f>
        <v>1.6000000000000001E-3</v>
      </c>
      <c r="N2" s="14">
        <f t="shared" ref="N2:N57" si="2">(-($B$3+$L2)*$E$3^$G$3+($C$3+$L2)*($F$3^$G$3))/((-2*$L2*($E$3^$G$3))+(2*$L2*($F$3^$G$3)))</f>
        <v>-30.831771193019659</v>
      </c>
      <c r="O2" s="16">
        <f t="shared" ref="O2:O57" si="3">(($B$3*($E$3^$G$3))-L2*($E$3^$G$3)-$C$3*($F$3^$G$3)+L2*($F$3^$G$3))/((2*L2*($F$3^$G$3))-(2*L2*($E$3^$G$3)))</f>
        <v>31.831771193019655</v>
      </c>
      <c r="T2" s="30"/>
      <c r="U2" s="31"/>
      <c r="V2" s="32"/>
      <c r="W2" s="32"/>
      <c r="X2" s="32"/>
      <c r="Y2" s="32"/>
      <c r="Z2" s="32"/>
      <c r="AA2" s="32"/>
    </row>
    <row r="3" spans="2:117" thickBot="1" x14ac:dyDescent="0.4">
      <c r="B3" s="26">
        <v>0.8</v>
      </c>
      <c r="C3" s="27">
        <v>0.2</v>
      </c>
      <c r="D3" s="21">
        <v>1.2</v>
      </c>
      <c r="E3" s="27">
        <f>1/B3</f>
        <v>1.25</v>
      </c>
      <c r="F3" s="28">
        <f>+D3/C3</f>
        <v>5.9999999999999991</v>
      </c>
      <c r="G3" s="29">
        <v>0.7</v>
      </c>
      <c r="K3" s="5">
        <v>0.05</v>
      </c>
      <c r="L3" s="1">
        <f t="shared" si="0"/>
        <v>8.0000000000000002E-3</v>
      </c>
      <c r="M3" s="1">
        <f t="shared" si="1"/>
        <v>8.0000000000000019E-3</v>
      </c>
      <c r="N3" s="16">
        <f t="shared" si="2"/>
        <v>-5.7663542386039284</v>
      </c>
      <c r="O3" s="16">
        <f t="shared" si="3"/>
        <v>6.7663542386039301</v>
      </c>
    </row>
    <row r="4" spans="2:117" x14ac:dyDescent="0.35">
      <c r="B4" s="46" t="s">
        <v>16</v>
      </c>
      <c r="C4" s="46"/>
      <c r="D4" s="46"/>
      <c r="E4" s="46"/>
      <c r="F4" s="46"/>
      <c r="G4" s="46"/>
      <c r="K4" s="5">
        <v>0.1</v>
      </c>
      <c r="L4" s="1">
        <f t="shared" si="0"/>
        <v>1.6E-2</v>
      </c>
      <c r="M4" s="1">
        <f t="shared" si="1"/>
        <v>1.6000000000000004E-2</v>
      </c>
      <c r="N4" s="16">
        <f t="shared" si="2"/>
        <v>-2.6331771193019646</v>
      </c>
      <c r="O4" s="16">
        <f t="shared" si="3"/>
        <v>3.6331771193019642</v>
      </c>
    </row>
    <row r="5" spans="2:117" ht="14.45" x14ac:dyDescent="0.35">
      <c r="K5" s="5">
        <v>0.15</v>
      </c>
      <c r="L5" s="1">
        <f t="shared" si="0"/>
        <v>2.3999999999999994E-2</v>
      </c>
      <c r="M5" s="1">
        <f t="shared" si="1"/>
        <v>2.4E-2</v>
      </c>
      <c r="N5" s="16">
        <f t="shared" si="2"/>
        <v>-1.5887847462013107</v>
      </c>
      <c r="O5" s="16">
        <f t="shared" si="3"/>
        <v>2.5887847462013109</v>
      </c>
    </row>
    <row r="6" spans="2:117" ht="15.6" x14ac:dyDescent="0.35">
      <c r="B6" s="19"/>
      <c r="F6" s="20"/>
      <c r="G6" s="2"/>
      <c r="K6" s="5">
        <v>0.2</v>
      </c>
      <c r="L6" s="1">
        <f t="shared" si="0"/>
        <v>3.2000000000000001E-2</v>
      </c>
      <c r="M6" s="1">
        <f t="shared" si="1"/>
        <v>3.2000000000000008E-2</v>
      </c>
      <c r="N6" s="16">
        <f t="shared" si="2"/>
        <v>-1.066588559650983</v>
      </c>
      <c r="O6" s="16">
        <f t="shared" si="3"/>
        <v>2.0665885596509828</v>
      </c>
    </row>
    <row r="7" spans="2:117" ht="15.6" x14ac:dyDescent="0.35">
      <c r="B7" s="19"/>
      <c r="G7" s="2"/>
      <c r="K7" s="5">
        <v>0.25</v>
      </c>
      <c r="L7" s="1">
        <f t="shared" si="0"/>
        <v>3.9999999999999994E-2</v>
      </c>
      <c r="M7" s="1">
        <f t="shared" si="1"/>
        <v>4.0000000000000008E-2</v>
      </c>
      <c r="N7" s="16">
        <f t="shared" si="2"/>
        <v>-0.75327084772078667</v>
      </c>
      <c r="O7" s="16">
        <f t="shared" si="3"/>
        <v>1.7532708477207859</v>
      </c>
    </row>
    <row r="8" spans="2:117" ht="15.6" x14ac:dyDescent="0.35">
      <c r="B8" s="19"/>
      <c r="G8" s="2"/>
      <c r="K8" s="5">
        <v>0.3</v>
      </c>
      <c r="L8" s="1">
        <f t="shared" si="0"/>
        <v>4.7999999999999987E-2</v>
      </c>
      <c r="M8" s="1">
        <f t="shared" si="1"/>
        <v>4.8000000000000001E-2</v>
      </c>
      <c r="N8" s="14">
        <f t="shared" si="2"/>
        <v>-0.54439237310065547</v>
      </c>
      <c r="O8" s="16">
        <f t="shared" si="3"/>
        <v>1.544392373100655</v>
      </c>
    </row>
    <row r="9" spans="2:117" ht="14.45" x14ac:dyDescent="0.35">
      <c r="G9" s="2"/>
      <c r="K9" s="5">
        <v>0.35</v>
      </c>
      <c r="L9" s="1">
        <f t="shared" si="0"/>
        <v>5.599999999999998E-2</v>
      </c>
      <c r="M9" s="1">
        <f t="shared" si="1"/>
        <v>5.5999999999999994E-2</v>
      </c>
      <c r="N9" s="14">
        <f t="shared" si="2"/>
        <v>-0.39519346265770405</v>
      </c>
      <c r="O9" s="16">
        <f t="shared" si="3"/>
        <v>1.3951934626577045</v>
      </c>
    </row>
    <row r="10" spans="2:117" ht="14.45" x14ac:dyDescent="0.35">
      <c r="G10" s="2"/>
      <c r="K10" s="5">
        <v>0.4</v>
      </c>
      <c r="L10" s="1">
        <f t="shared" si="0"/>
        <v>6.4000000000000001E-2</v>
      </c>
      <c r="M10" s="1">
        <f t="shared" si="1"/>
        <v>6.4000000000000015E-2</v>
      </c>
      <c r="N10" s="14">
        <f t="shared" si="2"/>
        <v>-0.28329427982549144</v>
      </c>
      <c r="O10" s="16">
        <f t="shared" si="3"/>
        <v>1.2832942798254909</v>
      </c>
    </row>
    <row r="11" spans="2:117" ht="14.45" x14ac:dyDescent="0.35">
      <c r="G11" s="2"/>
      <c r="K11" s="5">
        <v>0.45</v>
      </c>
      <c r="L11" s="1">
        <f t="shared" si="0"/>
        <v>7.1999999999999995E-2</v>
      </c>
      <c r="M11" s="1">
        <f t="shared" si="1"/>
        <v>7.2000000000000008E-2</v>
      </c>
      <c r="N11" s="14">
        <f t="shared" si="2"/>
        <v>-0.19626158206710295</v>
      </c>
      <c r="O11" s="16">
        <f t="shared" si="3"/>
        <v>1.1962615820671034</v>
      </c>
    </row>
    <row r="12" spans="2:117" ht="14.45" x14ac:dyDescent="0.35">
      <c r="G12" s="2"/>
      <c r="K12" s="5">
        <v>0.5</v>
      </c>
      <c r="L12" s="1">
        <f t="shared" si="0"/>
        <v>7.9999999999999988E-2</v>
      </c>
      <c r="M12" s="1">
        <f t="shared" si="1"/>
        <v>8.0000000000000016E-2</v>
      </c>
      <c r="N12" s="14">
        <f t="shared" si="2"/>
        <v>-0.1266354238603925</v>
      </c>
      <c r="O12" s="16">
        <f t="shared" si="3"/>
        <v>1.1266354238603931</v>
      </c>
    </row>
    <row r="13" spans="2:117" ht="14.45" x14ac:dyDescent="0.35">
      <c r="G13" s="2"/>
      <c r="K13" s="5">
        <v>0.55000000000000004</v>
      </c>
      <c r="L13" s="1">
        <f t="shared" si="0"/>
        <v>8.7999999999999995E-2</v>
      </c>
      <c r="M13" s="1">
        <f t="shared" si="1"/>
        <v>8.8000000000000023E-2</v>
      </c>
      <c r="N13" s="14">
        <f t="shared" si="2"/>
        <v>-6.9668567145811211E-2</v>
      </c>
      <c r="O13" s="16">
        <f t="shared" si="3"/>
        <v>1.0696685671458117</v>
      </c>
    </row>
    <row r="14" spans="2:117" ht="14.45" x14ac:dyDescent="0.35">
      <c r="G14" s="2"/>
      <c r="K14" s="5">
        <v>0.6</v>
      </c>
      <c r="L14" s="1">
        <f t="shared" si="0"/>
        <v>9.5999999999999974E-2</v>
      </c>
      <c r="M14" s="1">
        <f t="shared" si="1"/>
        <v>9.6000000000000002E-2</v>
      </c>
      <c r="N14" s="14">
        <f t="shared" si="2"/>
        <v>-2.21961865503278E-2</v>
      </c>
      <c r="O14" s="16">
        <f t="shared" si="3"/>
        <v>1.0221961865503275</v>
      </c>
    </row>
    <row r="15" spans="2:117" ht="14.45" x14ac:dyDescent="0.35">
      <c r="G15" s="2"/>
      <c r="K15" s="5">
        <v>0.65</v>
      </c>
      <c r="L15" s="1">
        <f t="shared" si="0"/>
        <v>0.10399999999999998</v>
      </c>
      <c r="M15" s="1">
        <f t="shared" si="1"/>
        <v>0.10400000000000001</v>
      </c>
      <c r="N15" s="14">
        <f t="shared" si="2"/>
        <v>1.7972750876620629E-2</v>
      </c>
      <c r="O15" s="16">
        <f t="shared" si="3"/>
        <v>0.98202724912337924</v>
      </c>
    </row>
    <row r="16" spans="2:117" ht="14.45" x14ac:dyDescent="0.35">
      <c r="G16" s="2"/>
      <c r="K16" s="5">
        <v>0.7</v>
      </c>
      <c r="L16" s="1">
        <f t="shared" si="0"/>
        <v>0.11199999999999996</v>
      </c>
      <c r="M16" s="1">
        <f t="shared" si="1"/>
        <v>0.11199999999999999</v>
      </c>
      <c r="N16" s="14">
        <f t="shared" si="2"/>
        <v>5.2403268671147446E-2</v>
      </c>
      <c r="O16" s="16">
        <f t="shared" si="3"/>
        <v>0.94759673132885247</v>
      </c>
    </row>
    <row r="17" spans="7:24" ht="14.45" x14ac:dyDescent="0.35">
      <c r="G17" s="2"/>
      <c r="K17" s="5">
        <v>0.75</v>
      </c>
      <c r="L17" s="13">
        <f t="shared" si="0"/>
        <v>0.12</v>
      </c>
      <c r="M17" s="1">
        <f t="shared" si="1"/>
        <v>0.12000000000000002</v>
      </c>
      <c r="N17" s="14">
        <f t="shared" si="2"/>
        <v>8.2243050759738104E-2</v>
      </c>
      <c r="O17" s="16">
        <f t="shared" si="3"/>
        <v>0.91775694924026185</v>
      </c>
    </row>
    <row r="18" spans="7:24" ht="14.45" x14ac:dyDescent="0.35">
      <c r="G18" s="2"/>
      <c r="K18" s="5">
        <v>0.8</v>
      </c>
      <c r="L18" s="1">
        <f t="shared" si="0"/>
        <v>0.128</v>
      </c>
      <c r="M18" s="1">
        <f t="shared" si="1"/>
        <v>0.12800000000000003</v>
      </c>
      <c r="N18" s="14">
        <f t="shared" si="2"/>
        <v>0.1083528600872542</v>
      </c>
      <c r="O18" s="16">
        <f t="shared" si="3"/>
        <v>0.89164713991274547</v>
      </c>
    </row>
    <row r="19" spans="7:24" ht="14.45" x14ac:dyDescent="0.35">
      <c r="G19" s="2"/>
      <c r="K19" s="5">
        <v>0.85</v>
      </c>
      <c r="L19" s="1">
        <f t="shared" si="0"/>
        <v>0.13599999999999998</v>
      </c>
      <c r="M19" s="1">
        <f t="shared" si="1"/>
        <v>0.13600000000000001</v>
      </c>
      <c r="N19" s="14">
        <f t="shared" si="2"/>
        <v>0.13139092714094489</v>
      </c>
      <c r="O19" s="16">
        <f t="shared" si="3"/>
        <v>0.86860907285905475</v>
      </c>
      <c r="P19" s="42"/>
    </row>
    <row r="20" spans="7:24" ht="14.45" x14ac:dyDescent="0.35">
      <c r="G20" s="2"/>
      <c r="K20" s="5">
        <v>0.9</v>
      </c>
      <c r="L20" s="1">
        <f t="shared" si="0"/>
        <v>0.14399999999999999</v>
      </c>
      <c r="M20" s="1">
        <f t="shared" si="1"/>
        <v>0.14400000000000002</v>
      </c>
      <c r="N20" s="14">
        <f t="shared" si="2"/>
        <v>0.15186920896644804</v>
      </c>
      <c r="O20" s="16">
        <f t="shared" si="3"/>
        <v>0.8481307910335516</v>
      </c>
    </row>
    <row r="21" spans="7:24" ht="14.45" x14ac:dyDescent="0.35">
      <c r="G21" s="2"/>
      <c r="K21" s="5">
        <v>0.95</v>
      </c>
      <c r="L21" s="1">
        <f t="shared" si="0"/>
        <v>0.15199999999999997</v>
      </c>
      <c r="M21" s="1">
        <f t="shared" si="1"/>
        <v>0.15200000000000002</v>
      </c>
      <c r="N21" s="14">
        <f t="shared" si="2"/>
        <v>0.17019188217874071</v>
      </c>
      <c r="O21" s="16">
        <f t="shared" si="3"/>
        <v>0.82980811782125963</v>
      </c>
    </row>
    <row r="22" spans="7:24" ht="14.45" x14ac:dyDescent="0.35">
      <c r="G22" s="2"/>
      <c r="K22" s="5">
        <v>1</v>
      </c>
      <c r="L22" s="1">
        <f t="shared" si="0"/>
        <v>0.15999999999999998</v>
      </c>
      <c r="M22" s="1">
        <f t="shared" si="1"/>
        <v>0.16000000000000003</v>
      </c>
      <c r="N22" s="14">
        <f t="shared" si="2"/>
        <v>0.18668228806980372</v>
      </c>
      <c r="O22" s="16">
        <f t="shared" si="3"/>
        <v>0.81331771193019664</v>
      </c>
    </row>
    <row r="23" spans="7:24" ht="14.45" x14ac:dyDescent="0.35">
      <c r="K23" s="5">
        <v>1.05</v>
      </c>
      <c r="L23" s="1">
        <f t="shared" si="0"/>
        <v>0.16799999999999998</v>
      </c>
      <c r="M23" s="1">
        <f t="shared" si="1"/>
        <v>0.16800000000000004</v>
      </c>
      <c r="N23" s="14">
        <f t="shared" si="2"/>
        <v>0.20160217911409858</v>
      </c>
      <c r="O23" s="16">
        <f t="shared" si="3"/>
        <v>0.7983978208859015</v>
      </c>
    </row>
    <row r="24" spans="7:24" ht="14.45" x14ac:dyDescent="0.35">
      <c r="K24" s="5">
        <v>1.1000000000000001</v>
      </c>
      <c r="L24" s="1">
        <f t="shared" si="0"/>
        <v>0.17599999999999999</v>
      </c>
      <c r="M24" s="1">
        <f t="shared" si="1"/>
        <v>0.17600000000000005</v>
      </c>
      <c r="N24" s="14">
        <f t="shared" si="2"/>
        <v>0.21516571642709412</v>
      </c>
      <c r="O24" s="16">
        <f t="shared" si="3"/>
        <v>0.78483428357290586</v>
      </c>
    </row>
    <row r="25" spans="7:24" ht="14.45" x14ac:dyDescent="0.35">
      <c r="K25" s="5">
        <v>1.1499999999999999</v>
      </c>
      <c r="L25" s="1">
        <f t="shared" si="0"/>
        <v>0.18399999999999994</v>
      </c>
      <c r="M25" s="1">
        <f t="shared" si="1"/>
        <v>0.184</v>
      </c>
      <c r="N25" s="14">
        <f t="shared" si="2"/>
        <v>0.22754981571287253</v>
      </c>
      <c r="O25" s="16">
        <f t="shared" si="3"/>
        <v>0.77245018428712742</v>
      </c>
      <c r="W25" s="14"/>
      <c r="X25" s="14"/>
    </row>
    <row r="26" spans="7:24" ht="14.45" x14ac:dyDescent="0.35">
      <c r="K26" s="5">
        <v>1.2</v>
      </c>
      <c r="L26" s="1">
        <f t="shared" si="0"/>
        <v>0.19199999999999995</v>
      </c>
      <c r="M26" s="1">
        <f t="shared" si="1"/>
        <v>0.192</v>
      </c>
      <c r="N26" s="14">
        <f t="shared" si="2"/>
        <v>0.23890190672483624</v>
      </c>
      <c r="O26" s="16">
        <f t="shared" si="3"/>
        <v>0.76109809327516376</v>
      </c>
    </row>
    <row r="27" spans="7:24" ht="14.45" x14ac:dyDescent="0.35">
      <c r="K27" s="5">
        <v>1.25</v>
      </c>
      <c r="L27" s="1">
        <f t="shared" si="0"/>
        <v>0.19999999999999996</v>
      </c>
      <c r="M27" s="1">
        <f t="shared" si="1"/>
        <v>0.2</v>
      </c>
      <c r="N27" s="14">
        <f t="shared" si="2"/>
        <v>0.2493458304558426</v>
      </c>
      <c r="O27" s="16">
        <f t="shared" si="3"/>
        <v>0.7506541695441572</v>
      </c>
    </row>
    <row r="28" spans="7:24" ht="14.45" x14ac:dyDescent="0.35">
      <c r="K28" s="5">
        <v>1.3</v>
      </c>
      <c r="L28" s="1">
        <f t="shared" si="0"/>
        <v>0.20799999999999996</v>
      </c>
      <c r="M28" s="1">
        <f t="shared" si="1"/>
        <v>0.20800000000000002</v>
      </c>
      <c r="N28" s="14">
        <f t="shared" si="2"/>
        <v>0.25898637543831027</v>
      </c>
      <c r="O28" s="16">
        <f t="shared" si="3"/>
        <v>0.74101362456168962</v>
      </c>
    </row>
    <row r="29" spans="7:24" ht="14.45" x14ac:dyDescent="0.35">
      <c r="K29" s="5">
        <v>1.35</v>
      </c>
      <c r="L29" s="1">
        <f t="shared" si="0"/>
        <v>0.21599999999999997</v>
      </c>
      <c r="M29" s="1">
        <f t="shared" si="1"/>
        <v>0.21600000000000003</v>
      </c>
      <c r="N29" s="14">
        <f t="shared" si="2"/>
        <v>0.26791280597763217</v>
      </c>
      <c r="O29" s="16">
        <f t="shared" si="3"/>
        <v>0.73208719402236777</v>
      </c>
    </row>
    <row r="30" spans="7:24" s="31" customFormat="1" ht="14.45" x14ac:dyDescent="0.35">
      <c r="K30" s="5">
        <v>1.4</v>
      </c>
      <c r="L30" s="1">
        <f t="shared" si="0"/>
        <v>0.22399999999999992</v>
      </c>
      <c r="M30" s="1">
        <f t="shared" si="1"/>
        <v>0.22399999999999998</v>
      </c>
      <c r="N30" s="14">
        <f t="shared" si="2"/>
        <v>0.27620163433557382</v>
      </c>
      <c r="O30" s="16">
        <f t="shared" si="3"/>
        <v>0.72379836566442624</v>
      </c>
    </row>
    <row r="31" spans="7:24" s="31" customFormat="1" ht="14.45" x14ac:dyDescent="0.35">
      <c r="K31" s="5">
        <v>1.45</v>
      </c>
      <c r="L31" s="1">
        <f t="shared" si="0"/>
        <v>0.23199999999999993</v>
      </c>
      <c r="M31" s="1">
        <f t="shared" si="1"/>
        <v>0.23199999999999998</v>
      </c>
      <c r="N31" s="14">
        <f t="shared" si="2"/>
        <v>0.28391881935848512</v>
      </c>
      <c r="O31" s="16">
        <f t="shared" si="3"/>
        <v>0.71608118064151505</v>
      </c>
    </row>
    <row r="32" spans="7:24" ht="14.45" x14ac:dyDescent="0.35">
      <c r="K32" s="5">
        <v>1.5</v>
      </c>
      <c r="L32" s="1">
        <f t="shared" si="0"/>
        <v>0.24</v>
      </c>
      <c r="M32" s="1">
        <f t="shared" si="1"/>
        <v>0.24000000000000005</v>
      </c>
      <c r="N32" s="14">
        <f t="shared" si="2"/>
        <v>0.29112152537986891</v>
      </c>
      <c r="O32" s="16">
        <f t="shared" si="3"/>
        <v>0.70887847462013098</v>
      </c>
    </row>
    <row r="33" spans="11:15" ht="14.45" x14ac:dyDescent="0.35">
      <c r="K33" s="5">
        <v>1.55</v>
      </c>
      <c r="L33" s="1">
        <f t="shared" si="0"/>
        <v>0.248</v>
      </c>
      <c r="M33" s="1">
        <f t="shared" si="1"/>
        <v>0.24800000000000005</v>
      </c>
      <c r="N33" s="14">
        <f t="shared" si="2"/>
        <v>0.29785954069019571</v>
      </c>
      <c r="O33" s="16">
        <f t="shared" si="3"/>
        <v>0.70214045930980418</v>
      </c>
    </row>
    <row r="34" spans="11:15" ht="14.45" x14ac:dyDescent="0.35">
      <c r="K34" s="5">
        <v>1.6</v>
      </c>
      <c r="L34" s="1">
        <f t="shared" si="0"/>
        <v>0.25600000000000001</v>
      </c>
      <c r="M34" s="1">
        <f t="shared" si="1"/>
        <v>0.25600000000000006</v>
      </c>
      <c r="N34" s="14">
        <f t="shared" si="2"/>
        <v>0.30417643004362721</v>
      </c>
      <c r="O34" s="16">
        <f t="shared" si="3"/>
        <v>0.69582356995637284</v>
      </c>
    </row>
    <row r="35" spans="11:15" ht="14.45" x14ac:dyDescent="0.35">
      <c r="K35" s="5">
        <v>1.65</v>
      </c>
      <c r="L35" s="1">
        <f t="shared" si="0"/>
        <v>0.26399999999999996</v>
      </c>
      <c r="M35" s="1">
        <f t="shared" si="1"/>
        <v>0.26400000000000001</v>
      </c>
      <c r="N35" s="14">
        <f t="shared" si="2"/>
        <v>0.31011047761806271</v>
      </c>
      <c r="O35" s="16">
        <f t="shared" si="3"/>
        <v>0.68988952238193746</v>
      </c>
    </row>
    <row r="36" spans="11:15" ht="14.45" x14ac:dyDescent="0.35">
      <c r="K36" s="5">
        <v>1.7</v>
      </c>
      <c r="L36" s="1">
        <f t="shared" si="0"/>
        <v>0.27199999999999996</v>
      </c>
      <c r="M36" s="1">
        <f t="shared" si="1"/>
        <v>0.27200000000000002</v>
      </c>
      <c r="N36" s="14">
        <f t="shared" si="2"/>
        <v>0.31569546357047246</v>
      </c>
      <c r="O36" s="16">
        <f t="shared" si="3"/>
        <v>0.68430453642952738</v>
      </c>
    </row>
    <row r="37" spans="11:15" ht="14.45" x14ac:dyDescent="0.35">
      <c r="K37" s="5">
        <v>1.75</v>
      </c>
      <c r="L37" s="1">
        <f t="shared" si="0"/>
        <v>0.27999999999999997</v>
      </c>
      <c r="M37" s="1">
        <f t="shared" si="1"/>
        <v>0.28000000000000003</v>
      </c>
      <c r="N37" s="14">
        <f t="shared" si="2"/>
        <v>0.32096130746845897</v>
      </c>
      <c r="O37" s="16">
        <f t="shared" si="3"/>
        <v>0.67903869253154081</v>
      </c>
    </row>
    <row r="38" spans="11:15" ht="14.45" x14ac:dyDescent="0.35">
      <c r="K38" s="5">
        <v>1.8</v>
      </c>
      <c r="L38" s="1">
        <f t="shared" si="0"/>
        <v>0.28799999999999998</v>
      </c>
      <c r="M38" s="1">
        <f t="shared" si="1"/>
        <v>0.28800000000000003</v>
      </c>
      <c r="N38" s="14">
        <f t="shared" si="2"/>
        <v>0.32593460448322403</v>
      </c>
      <c r="O38" s="16">
        <f t="shared" si="3"/>
        <v>0.6740653955167758</v>
      </c>
    </row>
    <row r="39" spans="11:15" ht="14.45" x14ac:dyDescent="0.35">
      <c r="K39" s="5">
        <v>1.85</v>
      </c>
      <c r="L39" s="1">
        <f t="shared" si="0"/>
        <v>0.29599999999999999</v>
      </c>
      <c r="M39" s="1">
        <f t="shared" si="1"/>
        <v>0.29600000000000004</v>
      </c>
      <c r="N39" s="14">
        <f t="shared" si="2"/>
        <v>0.33063907463232634</v>
      </c>
      <c r="O39" s="16">
        <f t="shared" si="3"/>
        <v>0.66936092536767378</v>
      </c>
    </row>
    <row r="40" spans="11:15" ht="14.45" x14ac:dyDescent="0.35">
      <c r="K40" s="5">
        <v>1.9</v>
      </c>
      <c r="L40" s="1">
        <f t="shared" si="0"/>
        <v>0.30399999999999994</v>
      </c>
      <c r="M40" s="1">
        <f t="shared" si="1"/>
        <v>0.30400000000000005</v>
      </c>
      <c r="N40" s="14">
        <f t="shared" si="2"/>
        <v>0.33509594108937035</v>
      </c>
      <c r="O40" s="16">
        <f t="shared" si="3"/>
        <v>0.66490405891062976</v>
      </c>
    </row>
    <row r="41" spans="11:15" ht="14.45" x14ac:dyDescent="0.35">
      <c r="K41" s="5">
        <v>1.95</v>
      </c>
      <c r="L41" s="1">
        <f t="shared" si="0"/>
        <v>0.31199999999999994</v>
      </c>
      <c r="M41" s="1">
        <f t="shared" si="1"/>
        <v>0.31200000000000006</v>
      </c>
      <c r="N41" s="14">
        <f t="shared" si="2"/>
        <v>0.33932425029220697</v>
      </c>
      <c r="O41" s="16">
        <f t="shared" si="3"/>
        <v>0.66067574970779308</v>
      </c>
    </row>
    <row r="42" spans="11:15" ht="14.45" x14ac:dyDescent="0.35">
      <c r="K42" s="5">
        <v>2</v>
      </c>
      <c r="L42" s="1">
        <f t="shared" si="0"/>
        <v>0.31999999999999995</v>
      </c>
      <c r="M42" s="1">
        <f t="shared" si="1"/>
        <v>0.32000000000000006</v>
      </c>
      <c r="N42" s="14">
        <f t="shared" si="2"/>
        <v>0.34334114403490179</v>
      </c>
      <c r="O42" s="16">
        <f t="shared" si="3"/>
        <v>0.65665885596509821</v>
      </c>
    </row>
    <row r="43" spans="11:15" ht="14.45" x14ac:dyDescent="0.35">
      <c r="K43" s="5">
        <v>2.0499999999999998</v>
      </c>
      <c r="L43" s="1">
        <f t="shared" si="0"/>
        <v>0.3279999999999999</v>
      </c>
      <c r="M43" s="1">
        <f t="shared" si="1"/>
        <v>0.32800000000000001</v>
      </c>
      <c r="N43" s="14">
        <f t="shared" si="2"/>
        <v>0.34716209174136753</v>
      </c>
      <c r="O43" s="16">
        <f t="shared" si="3"/>
        <v>0.65283790825863242</v>
      </c>
    </row>
    <row r="44" spans="11:15" ht="14.45" x14ac:dyDescent="0.35">
      <c r="K44" s="5">
        <v>2.1</v>
      </c>
      <c r="L44" s="1">
        <f t="shared" si="0"/>
        <v>0.33599999999999997</v>
      </c>
      <c r="M44" s="1">
        <f t="shared" si="1"/>
        <v>0.33600000000000008</v>
      </c>
      <c r="N44" s="14">
        <f t="shared" si="2"/>
        <v>0.35080108955704931</v>
      </c>
      <c r="O44" s="16">
        <f t="shared" si="3"/>
        <v>0.64919891044295086</v>
      </c>
    </row>
    <row r="45" spans="11:15" ht="14.45" x14ac:dyDescent="0.35">
      <c r="K45" s="5">
        <v>2.15</v>
      </c>
      <c r="L45" s="1">
        <f t="shared" si="0"/>
        <v>0.34399999999999992</v>
      </c>
      <c r="M45" s="1">
        <f t="shared" si="1"/>
        <v>0.34400000000000003</v>
      </c>
      <c r="N45" s="14">
        <f t="shared" si="2"/>
        <v>0.35427083166037371</v>
      </c>
      <c r="O45" s="16">
        <f t="shared" si="3"/>
        <v>0.64572916833962635</v>
      </c>
    </row>
    <row r="46" spans="11:15" ht="14.45" x14ac:dyDescent="0.35">
      <c r="K46" s="5">
        <v>2.2000000000000002</v>
      </c>
      <c r="L46" s="1">
        <f t="shared" si="0"/>
        <v>0.35199999999999998</v>
      </c>
      <c r="M46" s="1">
        <f t="shared" si="1"/>
        <v>0.35200000000000009</v>
      </c>
      <c r="N46" s="14">
        <f t="shared" si="2"/>
        <v>0.35758285821354707</v>
      </c>
      <c r="O46" s="16">
        <f t="shared" si="3"/>
        <v>0.64241714178645293</v>
      </c>
    </row>
    <row r="47" spans="11:15" ht="14.45" x14ac:dyDescent="0.35">
      <c r="K47" s="5">
        <v>2.25</v>
      </c>
      <c r="L47" s="1">
        <f t="shared" si="0"/>
        <v>0.35999999999999993</v>
      </c>
      <c r="M47" s="1">
        <f t="shared" si="1"/>
        <v>0.36000000000000004</v>
      </c>
      <c r="N47" s="14">
        <f t="shared" si="2"/>
        <v>0.36074768358657933</v>
      </c>
      <c r="O47" s="16">
        <f t="shared" si="3"/>
        <v>0.63925231641342073</v>
      </c>
    </row>
    <row r="48" spans="11:15" ht="14.45" x14ac:dyDescent="0.35">
      <c r="K48" s="5">
        <v>2.2999999999999998</v>
      </c>
      <c r="L48" s="1">
        <f t="shared" si="0"/>
        <v>0.36799999999999988</v>
      </c>
      <c r="M48" s="1">
        <f t="shared" si="1"/>
        <v>0.36799999999999999</v>
      </c>
      <c r="N48" s="14">
        <f t="shared" si="2"/>
        <v>0.36377490785643612</v>
      </c>
      <c r="O48" s="16">
        <f t="shared" si="3"/>
        <v>0.63622509214356371</v>
      </c>
    </row>
    <row r="49" spans="11:15" ht="14.45" x14ac:dyDescent="0.35">
      <c r="K49" s="5">
        <v>2.35</v>
      </c>
      <c r="L49" s="1">
        <f t="shared" si="0"/>
        <v>0.37599999999999995</v>
      </c>
      <c r="M49" s="1">
        <f t="shared" si="1"/>
        <v>0.37600000000000006</v>
      </c>
      <c r="N49" s="14">
        <f t="shared" si="2"/>
        <v>0.3666733140722569</v>
      </c>
      <c r="O49" s="16">
        <f t="shared" si="3"/>
        <v>0.63332668592774322</v>
      </c>
    </row>
    <row r="50" spans="11:15" ht="14.45" x14ac:dyDescent="0.35">
      <c r="K50" s="5">
        <v>2.4</v>
      </c>
      <c r="L50" s="1">
        <f t="shared" si="0"/>
        <v>0.3839999999999999</v>
      </c>
      <c r="M50" s="1">
        <f t="shared" si="1"/>
        <v>0.38400000000000001</v>
      </c>
      <c r="N50" s="14">
        <f t="shared" si="2"/>
        <v>0.3694509533624179</v>
      </c>
      <c r="O50" s="16">
        <f t="shared" si="3"/>
        <v>0.63054904663758193</v>
      </c>
    </row>
    <row r="51" spans="11:15" ht="14.45" x14ac:dyDescent="0.35">
      <c r="K51" s="5">
        <v>2.4500000000000002</v>
      </c>
      <c r="L51" s="1">
        <f t="shared" si="0"/>
        <v>0.39199999999999996</v>
      </c>
      <c r="M51" s="1">
        <f t="shared" si="1"/>
        <v>0.39200000000000007</v>
      </c>
      <c r="N51" s="14">
        <f t="shared" si="2"/>
        <v>0.37211521962032784</v>
      </c>
      <c r="O51" s="16">
        <f t="shared" si="3"/>
        <v>0.62788478037967199</v>
      </c>
    </row>
    <row r="52" spans="11:15" ht="14.45" x14ac:dyDescent="0.35">
      <c r="K52" s="5">
        <v>2.5</v>
      </c>
      <c r="L52" s="1">
        <f t="shared" si="0"/>
        <v>0.39999999999999991</v>
      </c>
      <c r="M52" s="1">
        <f t="shared" si="1"/>
        <v>0.4</v>
      </c>
      <c r="N52" s="14">
        <f t="shared" si="2"/>
        <v>0.37467291522792123</v>
      </c>
      <c r="O52" s="16">
        <f t="shared" si="3"/>
        <v>0.62532708477207866</v>
      </c>
    </row>
    <row r="53" spans="11:15" ht="14.45" x14ac:dyDescent="0.35">
      <c r="K53" s="5">
        <v>2.5499999999999998</v>
      </c>
      <c r="L53" s="1">
        <f t="shared" si="0"/>
        <v>0.40799999999999992</v>
      </c>
      <c r="M53" s="1">
        <f t="shared" si="1"/>
        <v>0.40800000000000003</v>
      </c>
      <c r="N53" s="14">
        <f t="shared" si="2"/>
        <v>0.37713030904698158</v>
      </c>
      <c r="O53" s="16">
        <f t="shared" si="3"/>
        <v>0.62286969095301836</v>
      </c>
    </row>
    <row r="54" spans="11:15" ht="14.45" x14ac:dyDescent="0.35">
      <c r="K54" s="5">
        <v>2.6</v>
      </c>
      <c r="L54" s="1">
        <f t="shared" si="0"/>
        <v>0.41599999999999993</v>
      </c>
      <c r="M54" s="1">
        <f t="shared" si="1"/>
        <v>0.41600000000000004</v>
      </c>
      <c r="N54" s="14">
        <f t="shared" si="2"/>
        <v>0.37949318771915513</v>
      </c>
      <c r="O54" s="16">
        <f t="shared" si="3"/>
        <v>0.62050681228084481</v>
      </c>
    </row>
    <row r="55" spans="11:15" ht="14.45" x14ac:dyDescent="0.35">
      <c r="K55" s="5">
        <v>2.65</v>
      </c>
      <c r="L55" s="1">
        <f t="shared" si="0"/>
        <v>0.42399999999999993</v>
      </c>
      <c r="M55" s="1">
        <f t="shared" si="1"/>
        <v>0.42400000000000004</v>
      </c>
      <c r="N55" s="14">
        <f t="shared" si="2"/>
        <v>0.38176690115841622</v>
      </c>
      <c r="O55" s="16">
        <f t="shared" si="3"/>
        <v>0.61823309884158362</v>
      </c>
    </row>
    <row r="56" spans="11:15" ht="14.45" x14ac:dyDescent="0.35">
      <c r="K56" s="5">
        <v>2.7</v>
      </c>
      <c r="L56" s="1">
        <f t="shared" si="0"/>
        <v>0.43199999999999994</v>
      </c>
      <c r="M56" s="1">
        <f t="shared" si="1"/>
        <v>0.43200000000000005</v>
      </c>
      <c r="N56" s="14">
        <f t="shared" si="2"/>
        <v>0.38395640298881589</v>
      </c>
      <c r="O56" s="16">
        <f t="shared" si="3"/>
        <v>0.61604359701118394</v>
      </c>
    </row>
    <row r="57" spans="11:15" ht="14.45" x14ac:dyDescent="0.35">
      <c r="K57" s="5">
        <v>2.75</v>
      </c>
      <c r="L57" s="1">
        <f t="shared" si="0"/>
        <v>0.43999999999999995</v>
      </c>
      <c r="M57" s="1">
        <f t="shared" si="1"/>
        <v>0.44000000000000006</v>
      </c>
      <c r="N57" s="14">
        <f t="shared" si="2"/>
        <v>0.38606628657083758</v>
      </c>
      <c r="O57" s="16">
        <f t="shared" si="3"/>
        <v>0.61393371342916236</v>
      </c>
    </row>
  </sheetData>
  <mergeCells count="22">
    <mergeCell ref="AH1:AK1"/>
    <mergeCell ref="B1:F1"/>
    <mergeCell ref="R1:U1"/>
    <mergeCell ref="V1:Y1"/>
    <mergeCell ref="Z1:AC1"/>
    <mergeCell ref="AD1:AG1"/>
    <mergeCell ref="CH1:CK1"/>
    <mergeCell ref="CL1:CO1"/>
    <mergeCell ref="CP1:CS1"/>
    <mergeCell ref="B4:G4"/>
    <mergeCell ref="BJ1:BM1"/>
    <mergeCell ref="BN1:BQ1"/>
    <mergeCell ref="BR1:BU1"/>
    <mergeCell ref="BV1:BY1"/>
    <mergeCell ref="BZ1:CC1"/>
    <mergeCell ref="CD1:CG1"/>
    <mergeCell ref="AL1:AO1"/>
    <mergeCell ref="AP1:AS1"/>
    <mergeCell ref="AT1:AW1"/>
    <mergeCell ref="AX1:BA1"/>
    <mergeCell ref="BB1:BE1"/>
    <mergeCell ref="BF1:BI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-0.499984740745262"/>
  </sheetPr>
  <dimension ref="B1:DM57"/>
  <sheetViews>
    <sheetView zoomScale="55" zoomScaleNormal="55" workbookViewId="0">
      <selection activeCell="G6" sqref="G6"/>
    </sheetView>
  </sheetViews>
  <sheetFormatPr defaultColWidth="9.140625" defaultRowHeight="15" x14ac:dyDescent="0.25"/>
  <cols>
    <col min="1" max="1" width="11.42578125" style="1" bestFit="1" customWidth="1"/>
    <col min="2" max="4" width="9.140625" style="1"/>
    <col min="5" max="5" width="12.28515625" style="1" bestFit="1" customWidth="1"/>
    <col min="6" max="6" width="28.42578125" style="1" bestFit="1" customWidth="1"/>
    <col min="7" max="7" width="17.85546875" style="1" bestFit="1" customWidth="1"/>
    <col min="8" max="8" width="12.5703125" style="1" bestFit="1" customWidth="1"/>
    <col min="9" max="9" width="9.140625" style="1"/>
    <col min="10" max="10" width="12.5703125" style="1" bestFit="1" customWidth="1"/>
    <col min="11" max="11" width="9.140625" style="1"/>
    <col min="12" max="12" width="11.28515625" style="1" customWidth="1"/>
    <col min="13" max="13" width="10.85546875" style="1" bestFit="1" customWidth="1"/>
    <col min="14" max="14" width="26.42578125" style="1" bestFit="1" customWidth="1"/>
    <col min="15" max="15" width="34" style="1" bestFit="1" customWidth="1"/>
    <col min="16" max="16" width="40.5703125" style="1" bestFit="1" customWidth="1"/>
    <col min="17" max="16384" width="9.140625" style="1"/>
  </cols>
  <sheetData>
    <row r="1" spans="2:117" ht="15.75" thickBot="1" x14ac:dyDescent="0.3">
      <c r="B1" s="48" t="s">
        <v>9</v>
      </c>
      <c r="C1" s="49"/>
      <c r="D1" s="49"/>
      <c r="E1" s="49"/>
      <c r="F1" s="50"/>
      <c r="G1" s="23" t="s">
        <v>7</v>
      </c>
      <c r="K1" s="2" t="s">
        <v>10</v>
      </c>
      <c r="L1" s="12" t="s">
        <v>11</v>
      </c>
      <c r="M1" s="12" t="s">
        <v>12</v>
      </c>
      <c r="N1" s="12" t="s">
        <v>17</v>
      </c>
      <c r="O1" s="12" t="s">
        <v>18</v>
      </c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</row>
    <row r="2" spans="2:117" thickBot="1" x14ac:dyDescent="0.4">
      <c r="B2" s="24" t="s">
        <v>0</v>
      </c>
      <c r="C2" s="17" t="s">
        <v>3</v>
      </c>
      <c r="D2" s="17" t="s">
        <v>4</v>
      </c>
      <c r="E2" s="44" t="s">
        <v>8</v>
      </c>
      <c r="F2" s="45" t="s">
        <v>5</v>
      </c>
      <c r="G2" s="25" t="s">
        <v>1</v>
      </c>
      <c r="K2" s="5">
        <v>0.01</v>
      </c>
      <c r="L2" s="1">
        <f t="shared" ref="L2:L57" si="0">+($K2*$B$3)*(1-$B$3)</f>
        <v>1.5999999999999996E-3</v>
      </c>
      <c r="M2" s="1">
        <f t="shared" ref="M2:M57" si="1">+$K2*$C$3*(1-$C$3)</f>
        <v>1.6000000000000001E-3</v>
      </c>
      <c r="N2" s="14">
        <f t="shared" ref="N2:N57" si="2">(-($B$3+$L2)*$E$3^$G$3+($C$3+$L2)*($F$3^$G$3))/((-2*$L2*($E$3^$G$3))+(2*$L2*($F$3^$G$3)))</f>
        <v>-51.397919492421423</v>
      </c>
      <c r="O2" s="16">
        <f t="shared" ref="O2:O57" si="3">(($B$3*($E$3^$G$3))-L2*($E$3^$G$3)-$C$3*($F$3^$G$3)+L2*($F$3^$G$3))/((2*L2*($F$3^$G$3))-(2*L2*($E$3^$G$3)))</f>
        <v>52.397919492421408</v>
      </c>
      <c r="T2" s="30"/>
      <c r="U2" s="31"/>
      <c r="V2" s="32"/>
      <c r="W2" s="32"/>
      <c r="X2" s="32"/>
      <c r="Y2" s="32"/>
      <c r="Z2" s="32"/>
      <c r="AA2" s="32"/>
    </row>
    <row r="3" spans="2:117" thickBot="1" x14ac:dyDescent="0.4">
      <c r="B3" s="26">
        <v>0.8</v>
      </c>
      <c r="C3" s="27">
        <v>0.2</v>
      </c>
      <c r="D3" s="21">
        <v>1</v>
      </c>
      <c r="E3" s="27">
        <f>1/B3</f>
        <v>1.25</v>
      </c>
      <c r="F3" s="28">
        <f>+D3/C3</f>
        <v>5</v>
      </c>
      <c r="G3" s="29">
        <v>0.7</v>
      </c>
      <c r="K3" s="5">
        <v>0.05</v>
      </c>
      <c r="L3" s="1">
        <f t="shared" si="0"/>
        <v>8.0000000000000002E-3</v>
      </c>
      <c r="M3" s="1">
        <f t="shared" si="1"/>
        <v>8.0000000000000019E-3</v>
      </c>
      <c r="N3" s="16">
        <f t="shared" si="2"/>
        <v>-9.8795838984842774</v>
      </c>
      <c r="O3" s="16">
        <f t="shared" si="3"/>
        <v>10.879583898484277</v>
      </c>
    </row>
    <row r="4" spans="2:117" x14ac:dyDescent="0.35">
      <c r="B4" s="46" t="s">
        <v>16</v>
      </c>
      <c r="C4" s="46"/>
      <c r="D4" s="46"/>
      <c r="E4" s="46"/>
      <c r="F4" s="46"/>
      <c r="G4" s="46"/>
      <c r="K4" s="5">
        <v>0.1</v>
      </c>
      <c r="L4" s="1">
        <f t="shared" si="0"/>
        <v>1.6E-2</v>
      </c>
      <c r="M4" s="1">
        <f t="shared" si="1"/>
        <v>1.6000000000000004E-2</v>
      </c>
      <c r="N4" s="16">
        <f t="shared" si="2"/>
        <v>-4.6897919492421396</v>
      </c>
      <c r="O4" s="16">
        <f t="shared" si="3"/>
        <v>5.6897919492421378</v>
      </c>
    </row>
    <row r="5" spans="2:117" ht="14.45" x14ac:dyDescent="0.35">
      <c r="K5" s="5">
        <v>0.15</v>
      </c>
      <c r="L5" s="1">
        <f t="shared" si="0"/>
        <v>2.3999999999999994E-2</v>
      </c>
      <c r="M5" s="1">
        <f t="shared" si="1"/>
        <v>2.4E-2</v>
      </c>
      <c r="N5" s="16">
        <f t="shared" si="2"/>
        <v>-2.9598612994947606</v>
      </c>
      <c r="O5" s="16">
        <f t="shared" si="3"/>
        <v>3.9598612994947611</v>
      </c>
    </row>
    <row r="6" spans="2:117" ht="15.6" x14ac:dyDescent="0.35">
      <c r="B6" s="19"/>
      <c r="F6" s="20"/>
      <c r="G6" s="2"/>
      <c r="K6" s="5">
        <v>0.2</v>
      </c>
      <c r="L6" s="1">
        <f t="shared" si="0"/>
        <v>3.2000000000000001E-2</v>
      </c>
      <c r="M6" s="1">
        <f t="shared" si="1"/>
        <v>3.2000000000000008E-2</v>
      </c>
      <c r="N6" s="16">
        <f t="shared" si="2"/>
        <v>-2.0948959746210702</v>
      </c>
      <c r="O6" s="16">
        <f t="shared" si="3"/>
        <v>3.0948959746210698</v>
      </c>
    </row>
    <row r="7" spans="2:117" ht="15.6" x14ac:dyDescent="0.35">
      <c r="B7" s="19"/>
      <c r="G7" s="2"/>
      <c r="K7" s="5">
        <v>0.25</v>
      </c>
      <c r="L7" s="1">
        <f t="shared" si="0"/>
        <v>3.9999999999999994E-2</v>
      </c>
      <c r="M7" s="1">
        <f t="shared" si="1"/>
        <v>4.0000000000000008E-2</v>
      </c>
      <c r="N7" s="16">
        <f t="shared" si="2"/>
        <v>-1.575916779696857</v>
      </c>
      <c r="O7" s="16">
        <f t="shared" si="3"/>
        <v>2.5759167796968558</v>
      </c>
    </row>
    <row r="8" spans="2:117" ht="15.6" x14ac:dyDescent="0.35">
      <c r="B8" s="19"/>
      <c r="G8" s="2"/>
      <c r="K8" s="5">
        <v>0.3</v>
      </c>
      <c r="L8" s="1">
        <f t="shared" si="0"/>
        <v>4.7999999999999987E-2</v>
      </c>
      <c r="M8" s="1">
        <f t="shared" si="1"/>
        <v>4.8000000000000001E-2</v>
      </c>
      <c r="N8" s="14">
        <f t="shared" si="2"/>
        <v>-1.2299306497473805</v>
      </c>
      <c r="O8" s="16">
        <f t="shared" si="3"/>
        <v>2.2299306497473803</v>
      </c>
    </row>
    <row r="9" spans="2:117" ht="14.45" x14ac:dyDescent="0.35">
      <c r="G9" s="2"/>
      <c r="K9" s="5">
        <v>0.35</v>
      </c>
      <c r="L9" s="1">
        <f t="shared" si="0"/>
        <v>5.599999999999998E-2</v>
      </c>
      <c r="M9" s="1">
        <f t="shared" si="1"/>
        <v>5.5999999999999994E-2</v>
      </c>
      <c r="N9" s="14">
        <f t="shared" si="2"/>
        <v>-0.98279769978346831</v>
      </c>
      <c r="O9" s="16">
        <f t="shared" si="3"/>
        <v>1.9827976997834686</v>
      </c>
    </row>
    <row r="10" spans="2:117" ht="14.45" x14ac:dyDescent="0.35">
      <c r="G10" s="2"/>
      <c r="K10" s="5">
        <v>0.4</v>
      </c>
      <c r="L10" s="1">
        <f t="shared" si="0"/>
        <v>6.4000000000000001E-2</v>
      </c>
      <c r="M10" s="1">
        <f t="shared" si="1"/>
        <v>6.4000000000000015E-2</v>
      </c>
      <c r="N10" s="14">
        <f t="shared" si="2"/>
        <v>-0.79744798731053534</v>
      </c>
      <c r="O10" s="16">
        <f t="shared" si="3"/>
        <v>1.7974479873105345</v>
      </c>
    </row>
    <row r="11" spans="2:117" ht="14.45" x14ac:dyDescent="0.35">
      <c r="G11" s="2"/>
      <c r="K11" s="5">
        <v>0.45</v>
      </c>
      <c r="L11" s="1">
        <f t="shared" si="0"/>
        <v>7.1999999999999995E-2</v>
      </c>
      <c r="M11" s="1">
        <f t="shared" si="1"/>
        <v>7.2000000000000008E-2</v>
      </c>
      <c r="N11" s="14">
        <f t="shared" si="2"/>
        <v>-0.65328709983158639</v>
      </c>
      <c r="O11" s="16">
        <f t="shared" si="3"/>
        <v>1.6532870998315867</v>
      </c>
    </row>
    <row r="12" spans="2:117" ht="14.45" x14ac:dyDescent="0.35">
      <c r="G12" s="2"/>
      <c r="K12" s="5">
        <v>0.5</v>
      </c>
      <c r="L12" s="1">
        <f t="shared" si="0"/>
        <v>7.9999999999999988E-2</v>
      </c>
      <c r="M12" s="1">
        <f t="shared" si="1"/>
        <v>8.0000000000000016E-2</v>
      </c>
      <c r="N12" s="14">
        <f t="shared" si="2"/>
        <v>-0.53795838984842737</v>
      </c>
      <c r="O12" s="16">
        <f t="shared" si="3"/>
        <v>1.5379583898484279</v>
      </c>
    </row>
    <row r="13" spans="2:117" ht="14.45" x14ac:dyDescent="0.35">
      <c r="G13" s="2"/>
      <c r="K13" s="5">
        <v>0.55000000000000004</v>
      </c>
      <c r="L13" s="1">
        <f t="shared" si="0"/>
        <v>8.7999999999999995E-2</v>
      </c>
      <c r="M13" s="1">
        <f t="shared" si="1"/>
        <v>8.8000000000000023E-2</v>
      </c>
      <c r="N13" s="14">
        <f t="shared" si="2"/>
        <v>-0.44359853622584311</v>
      </c>
      <c r="O13" s="16">
        <f t="shared" si="3"/>
        <v>1.4435985362258434</v>
      </c>
    </row>
    <row r="14" spans="2:117" ht="14.45" x14ac:dyDescent="0.35">
      <c r="G14" s="2"/>
      <c r="K14" s="5">
        <v>0.6</v>
      </c>
      <c r="L14" s="1">
        <f t="shared" si="0"/>
        <v>9.5999999999999974E-2</v>
      </c>
      <c r="M14" s="1">
        <f t="shared" si="1"/>
        <v>9.6000000000000002E-2</v>
      </c>
      <c r="N14" s="14">
        <f t="shared" si="2"/>
        <v>-0.36496532487369027</v>
      </c>
      <c r="O14" s="16">
        <f t="shared" si="3"/>
        <v>1.3649653248736902</v>
      </c>
    </row>
    <row r="15" spans="2:117" ht="14.45" x14ac:dyDescent="0.35">
      <c r="G15" s="2"/>
      <c r="K15" s="5">
        <v>0.65</v>
      </c>
      <c r="L15" s="1">
        <f t="shared" si="0"/>
        <v>0.10399999999999998</v>
      </c>
      <c r="M15" s="1">
        <f t="shared" si="1"/>
        <v>0.10400000000000001</v>
      </c>
      <c r="N15" s="14">
        <f t="shared" si="2"/>
        <v>-0.29842953065263689</v>
      </c>
      <c r="O15" s="16">
        <f t="shared" si="3"/>
        <v>1.2984295306526368</v>
      </c>
    </row>
    <row r="16" spans="2:117" ht="14.45" x14ac:dyDescent="0.35">
      <c r="G16" s="2"/>
      <c r="K16" s="5">
        <v>0.7</v>
      </c>
      <c r="L16" s="1">
        <f t="shared" si="0"/>
        <v>0.11199999999999996</v>
      </c>
      <c r="M16" s="1">
        <f t="shared" si="1"/>
        <v>0.11199999999999999</v>
      </c>
      <c r="N16" s="14">
        <f t="shared" si="2"/>
        <v>-0.24139884989173491</v>
      </c>
      <c r="O16" s="16">
        <f t="shared" si="3"/>
        <v>1.2413988498917345</v>
      </c>
    </row>
    <row r="17" spans="7:24" ht="14.45" x14ac:dyDescent="0.35">
      <c r="G17" s="2"/>
      <c r="K17" s="5">
        <v>0.75</v>
      </c>
      <c r="L17" s="13">
        <f t="shared" si="0"/>
        <v>0.12</v>
      </c>
      <c r="M17" s="1">
        <f t="shared" si="1"/>
        <v>0.12000000000000002</v>
      </c>
      <c r="N17" s="14">
        <f t="shared" si="2"/>
        <v>-0.19197225989895206</v>
      </c>
      <c r="O17" s="16">
        <f t="shared" si="3"/>
        <v>1.1919722598989517</v>
      </c>
    </row>
    <row r="18" spans="7:24" ht="14.45" x14ac:dyDescent="0.35">
      <c r="G18" s="2"/>
      <c r="K18" s="5">
        <v>0.8</v>
      </c>
      <c r="L18" s="1">
        <f t="shared" si="0"/>
        <v>0.128</v>
      </c>
      <c r="M18" s="1">
        <f t="shared" si="1"/>
        <v>0.12800000000000003</v>
      </c>
      <c r="N18" s="14">
        <f t="shared" si="2"/>
        <v>-0.14872399365526756</v>
      </c>
      <c r="O18" s="16">
        <f t="shared" si="3"/>
        <v>1.1487239936552671</v>
      </c>
    </row>
    <row r="19" spans="7:24" ht="14.45" x14ac:dyDescent="0.35">
      <c r="G19" s="2"/>
      <c r="K19" s="5">
        <v>0.85</v>
      </c>
      <c r="L19" s="1">
        <f t="shared" si="0"/>
        <v>0.13599999999999998</v>
      </c>
      <c r="M19" s="1">
        <f t="shared" si="1"/>
        <v>0.13600000000000001</v>
      </c>
      <c r="N19" s="14">
        <f t="shared" si="2"/>
        <v>-0.11056375873436974</v>
      </c>
      <c r="O19" s="16">
        <f t="shared" si="3"/>
        <v>1.1105637587343693</v>
      </c>
      <c r="P19" s="42"/>
    </row>
    <row r="20" spans="7:24" ht="14.45" x14ac:dyDescent="0.35">
      <c r="G20" s="2"/>
      <c r="K20" s="5">
        <v>0.9</v>
      </c>
      <c r="L20" s="1">
        <f t="shared" si="0"/>
        <v>0.14399999999999999</v>
      </c>
      <c r="M20" s="1">
        <f t="shared" si="1"/>
        <v>0.14400000000000002</v>
      </c>
      <c r="N20" s="14">
        <f t="shared" si="2"/>
        <v>-7.6643549915793488E-2</v>
      </c>
      <c r="O20" s="16">
        <f t="shared" si="3"/>
        <v>1.0766435499157934</v>
      </c>
    </row>
    <row r="21" spans="7:24" ht="14.45" x14ac:dyDescent="0.35">
      <c r="G21" s="2"/>
      <c r="K21" s="5">
        <v>0.95</v>
      </c>
      <c r="L21" s="1">
        <f t="shared" si="0"/>
        <v>0.15199999999999997</v>
      </c>
      <c r="M21" s="1">
        <f t="shared" si="1"/>
        <v>0.15200000000000002</v>
      </c>
      <c r="N21" s="14">
        <f t="shared" si="2"/>
        <v>-4.6293889393909458E-2</v>
      </c>
      <c r="O21" s="16">
        <f t="shared" si="3"/>
        <v>1.0462938893939095</v>
      </c>
    </row>
    <row r="22" spans="7:24" ht="14.45" x14ac:dyDescent="0.35">
      <c r="G22" s="2"/>
      <c r="K22" s="5">
        <v>1</v>
      </c>
      <c r="L22" s="1">
        <f t="shared" si="0"/>
        <v>0.15999999999999998</v>
      </c>
      <c r="M22" s="1">
        <f t="shared" si="1"/>
        <v>0.16000000000000003</v>
      </c>
      <c r="N22" s="14">
        <f t="shared" si="2"/>
        <v>-1.8979194924213832E-2</v>
      </c>
      <c r="O22" s="16">
        <f t="shared" si="3"/>
        <v>1.018979194924214</v>
      </c>
    </row>
    <row r="23" spans="7:24" ht="14.45" x14ac:dyDescent="0.35">
      <c r="K23" s="5">
        <v>1.05</v>
      </c>
      <c r="L23" s="1">
        <f t="shared" si="0"/>
        <v>0.16799999999999998</v>
      </c>
      <c r="M23" s="1">
        <f t="shared" si="1"/>
        <v>0.16800000000000004</v>
      </c>
      <c r="N23" s="14">
        <f t="shared" si="2"/>
        <v>5.7341000721771E-3</v>
      </c>
      <c r="O23" s="16">
        <f t="shared" si="3"/>
        <v>0.99426589992782288</v>
      </c>
    </row>
    <row r="24" spans="7:24" ht="14.45" x14ac:dyDescent="0.35">
      <c r="K24" s="5">
        <v>1.1000000000000001</v>
      </c>
      <c r="L24" s="1">
        <f t="shared" si="0"/>
        <v>0.17599999999999999</v>
      </c>
      <c r="M24" s="1">
        <f t="shared" si="1"/>
        <v>0.17600000000000005</v>
      </c>
      <c r="N24" s="14">
        <f t="shared" si="2"/>
        <v>2.8200731887078275E-2</v>
      </c>
      <c r="O24" s="16">
        <f t="shared" si="3"/>
        <v>0.97179926811292172</v>
      </c>
    </row>
    <row r="25" spans="7:24" ht="14.45" x14ac:dyDescent="0.35">
      <c r="K25" s="5">
        <v>1.1499999999999999</v>
      </c>
      <c r="L25" s="1">
        <f t="shared" si="0"/>
        <v>0.18399999999999994</v>
      </c>
      <c r="M25" s="1">
        <f t="shared" si="1"/>
        <v>0.184</v>
      </c>
      <c r="N25" s="14">
        <f t="shared" si="2"/>
        <v>4.8713743544161657E-2</v>
      </c>
      <c r="O25" s="16">
        <f t="shared" si="3"/>
        <v>0.95128625645583831</v>
      </c>
      <c r="W25" s="14"/>
      <c r="X25" s="14"/>
    </row>
    <row r="26" spans="7:24" ht="14.45" x14ac:dyDescent="0.35">
      <c r="K26" s="5">
        <v>1.2</v>
      </c>
      <c r="L26" s="1">
        <f t="shared" si="0"/>
        <v>0.19199999999999995</v>
      </c>
      <c r="M26" s="1">
        <f t="shared" si="1"/>
        <v>0.192</v>
      </c>
      <c r="N26" s="14">
        <f t="shared" si="2"/>
        <v>6.7517337563155047E-2</v>
      </c>
      <c r="O26" s="16">
        <f t="shared" si="3"/>
        <v>0.93248266243684497</v>
      </c>
    </row>
    <row r="27" spans="7:24" ht="14.45" x14ac:dyDescent="0.35">
      <c r="K27" s="5">
        <v>1.25</v>
      </c>
      <c r="L27" s="1">
        <f t="shared" si="0"/>
        <v>0.19999999999999996</v>
      </c>
      <c r="M27" s="1">
        <f t="shared" si="1"/>
        <v>0.2</v>
      </c>
      <c r="N27" s="14">
        <f t="shared" si="2"/>
        <v>8.4816644060628679E-2</v>
      </c>
      <c r="O27" s="16">
        <f t="shared" si="3"/>
        <v>0.91518335593937117</v>
      </c>
    </row>
    <row r="28" spans="7:24" ht="14.45" x14ac:dyDescent="0.35">
      <c r="K28" s="5">
        <v>1.3</v>
      </c>
      <c r="L28" s="1">
        <f t="shared" si="0"/>
        <v>0.20799999999999996</v>
      </c>
      <c r="M28" s="1">
        <f t="shared" si="1"/>
        <v>0.20800000000000002</v>
      </c>
      <c r="N28" s="14">
        <f t="shared" si="2"/>
        <v>0.10078523467368153</v>
      </c>
      <c r="O28" s="16">
        <f t="shared" si="3"/>
        <v>0.89921476532631839</v>
      </c>
    </row>
    <row r="29" spans="7:24" ht="14.45" x14ac:dyDescent="0.35">
      <c r="K29" s="5">
        <v>1.35</v>
      </c>
      <c r="L29" s="1">
        <f t="shared" si="0"/>
        <v>0.21599999999999997</v>
      </c>
      <c r="M29" s="1">
        <f t="shared" si="1"/>
        <v>0.21600000000000003</v>
      </c>
      <c r="N29" s="14">
        <f t="shared" si="2"/>
        <v>0.11557096672280427</v>
      </c>
      <c r="O29" s="16">
        <f t="shared" si="3"/>
        <v>0.88442903327719546</v>
      </c>
    </row>
    <row r="30" spans="7:24" s="31" customFormat="1" ht="14.45" x14ac:dyDescent="0.35">
      <c r="K30" s="5">
        <v>1.4</v>
      </c>
      <c r="L30" s="1">
        <f t="shared" si="0"/>
        <v>0.22399999999999992</v>
      </c>
      <c r="M30" s="1">
        <f t="shared" si="1"/>
        <v>0.22399999999999998</v>
      </c>
      <c r="N30" s="14">
        <f t="shared" si="2"/>
        <v>0.12930057505413259</v>
      </c>
      <c r="O30" s="16">
        <f t="shared" si="3"/>
        <v>0.87069942494586727</v>
      </c>
    </row>
    <row r="31" spans="7:24" s="31" customFormat="1" ht="14.45" x14ac:dyDescent="0.35">
      <c r="K31" s="5">
        <v>1.45</v>
      </c>
      <c r="L31" s="1">
        <f t="shared" si="0"/>
        <v>0.23199999999999993</v>
      </c>
      <c r="M31" s="1">
        <f t="shared" si="1"/>
        <v>0.23199999999999998</v>
      </c>
      <c r="N31" s="14">
        <f t="shared" si="2"/>
        <v>0.14208331384536946</v>
      </c>
      <c r="O31" s="16">
        <f t="shared" si="3"/>
        <v>0.85791668615463046</v>
      </c>
    </row>
    <row r="32" spans="7:24" ht="14.45" x14ac:dyDescent="0.35">
      <c r="K32" s="5">
        <v>1.5</v>
      </c>
      <c r="L32" s="1">
        <f t="shared" si="0"/>
        <v>0.24</v>
      </c>
      <c r="M32" s="1">
        <f t="shared" si="1"/>
        <v>0.24000000000000005</v>
      </c>
      <c r="N32" s="14">
        <f t="shared" si="2"/>
        <v>0.15401387005052392</v>
      </c>
      <c r="O32" s="16">
        <f t="shared" si="3"/>
        <v>0.84598612994947597</v>
      </c>
    </row>
    <row r="33" spans="11:15" ht="14.45" x14ac:dyDescent="0.35">
      <c r="K33" s="5">
        <v>1.55</v>
      </c>
      <c r="L33" s="1">
        <f t="shared" si="0"/>
        <v>0.248</v>
      </c>
      <c r="M33" s="1">
        <f t="shared" si="1"/>
        <v>0.24800000000000005</v>
      </c>
      <c r="N33" s="14">
        <f t="shared" si="2"/>
        <v>0.16517471295211997</v>
      </c>
      <c r="O33" s="16">
        <f t="shared" si="3"/>
        <v>0.83482528704787995</v>
      </c>
    </row>
    <row r="34" spans="11:15" ht="14.45" x14ac:dyDescent="0.35">
      <c r="K34" s="5">
        <v>1.6</v>
      </c>
      <c r="L34" s="1">
        <f t="shared" si="0"/>
        <v>0.25600000000000001</v>
      </c>
      <c r="M34" s="1">
        <f t="shared" si="1"/>
        <v>0.25600000000000006</v>
      </c>
      <c r="N34" s="14">
        <f t="shared" si="2"/>
        <v>0.17563800317236611</v>
      </c>
      <c r="O34" s="16">
        <f t="shared" si="3"/>
        <v>0.82436199682763367</v>
      </c>
    </row>
    <row r="35" spans="11:15" ht="14.45" x14ac:dyDescent="0.35">
      <c r="K35" s="5">
        <v>1.65</v>
      </c>
      <c r="L35" s="1">
        <f t="shared" si="0"/>
        <v>0.26399999999999996</v>
      </c>
      <c r="M35" s="1">
        <f t="shared" si="1"/>
        <v>0.26400000000000001</v>
      </c>
      <c r="N35" s="14">
        <f t="shared" si="2"/>
        <v>0.18546715459138524</v>
      </c>
      <c r="O35" s="16">
        <f t="shared" si="3"/>
        <v>0.8145328454086147</v>
      </c>
    </row>
    <row r="36" spans="11:15" ht="14.45" x14ac:dyDescent="0.35">
      <c r="K36" s="5">
        <v>1.7</v>
      </c>
      <c r="L36" s="1">
        <f t="shared" si="0"/>
        <v>0.27199999999999996</v>
      </c>
      <c r="M36" s="1">
        <f t="shared" si="1"/>
        <v>0.27200000000000002</v>
      </c>
      <c r="N36" s="14">
        <f t="shared" si="2"/>
        <v>0.19471812063281513</v>
      </c>
      <c r="O36" s="16">
        <f t="shared" si="3"/>
        <v>0.80528187936718465</v>
      </c>
    </row>
    <row r="37" spans="11:15" ht="14.45" x14ac:dyDescent="0.35">
      <c r="K37" s="5">
        <v>1.75</v>
      </c>
      <c r="L37" s="1">
        <f t="shared" si="0"/>
        <v>0.27999999999999997</v>
      </c>
      <c r="M37" s="1">
        <f t="shared" si="1"/>
        <v>0.28000000000000003</v>
      </c>
      <c r="N37" s="14">
        <f t="shared" si="2"/>
        <v>0.20344046004330602</v>
      </c>
      <c r="O37" s="16">
        <f t="shared" si="3"/>
        <v>0.79655953995669371</v>
      </c>
    </row>
    <row r="38" spans="11:15" ht="14.45" x14ac:dyDescent="0.35">
      <c r="K38" s="5">
        <v>1.8</v>
      </c>
      <c r="L38" s="1">
        <f t="shared" si="0"/>
        <v>0.28799999999999998</v>
      </c>
      <c r="M38" s="1">
        <f t="shared" si="1"/>
        <v>0.28800000000000003</v>
      </c>
      <c r="N38" s="14">
        <f t="shared" si="2"/>
        <v>0.21167822504210315</v>
      </c>
      <c r="O38" s="16">
        <f t="shared" si="3"/>
        <v>0.78832177495789668</v>
      </c>
    </row>
    <row r="39" spans="11:15" ht="14.45" x14ac:dyDescent="0.35">
      <c r="K39" s="5">
        <v>1.85</v>
      </c>
      <c r="L39" s="1">
        <f t="shared" si="0"/>
        <v>0.29599999999999999</v>
      </c>
      <c r="M39" s="1">
        <f t="shared" si="1"/>
        <v>0.29600000000000004</v>
      </c>
      <c r="N39" s="14">
        <f t="shared" si="2"/>
        <v>0.21947070544637093</v>
      </c>
      <c r="O39" s="16">
        <f t="shared" si="3"/>
        <v>0.78052929455362918</v>
      </c>
    </row>
    <row r="40" spans="11:15" ht="14.45" x14ac:dyDescent="0.35">
      <c r="K40" s="5">
        <v>1.9</v>
      </c>
      <c r="L40" s="1">
        <f t="shared" si="0"/>
        <v>0.30399999999999994</v>
      </c>
      <c r="M40" s="1">
        <f t="shared" si="1"/>
        <v>0.30400000000000005</v>
      </c>
      <c r="N40" s="14">
        <f t="shared" si="2"/>
        <v>0.22685305530304528</v>
      </c>
      <c r="O40" s="16">
        <f t="shared" si="3"/>
        <v>0.77314694469695466</v>
      </c>
    </row>
    <row r="41" spans="11:15" ht="14.45" x14ac:dyDescent="0.35">
      <c r="K41" s="5">
        <v>1.95</v>
      </c>
      <c r="L41" s="1">
        <f t="shared" si="0"/>
        <v>0.31199999999999994</v>
      </c>
      <c r="M41" s="1">
        <f t="shared" si="1"/>
        <v>0.31200000000000006</v>
      </c>
      <c r="N41" s="14">
        <f t="shared" si="2"/>
        <v>0.23385682311578779</v>
      </c>
      <c r="O41" s="16">
        <f t="shared" si="3"/>
        <v>0.7661431768842123</v>
      </c>
    </row>
    <row r="42" spans="11:15" ht="14.45" x14ac:dyDescent="0.35">
      <c r="K42" s="5">
        <v>2</v>
      </c>
      <c r="L42" s="1">
        <f t="shared" si="0"/>
        <v>0.31999999999999995</v>
      </c>
      <c r="M42" s="1">
        <f t="shared" si="1"/>
        <v>0.32000000000000006</v>
      </c>
      <c r="N42" s="14">
        <f t="shared" si="2"/>
        <v>0.24051040253789313</v>
      </c>
      <c r="O42" s="16">
        <f t="shared" si="3"/>
        <v>0.75948959746210698</v>
      </c>
    </row>
    <row r="43" spans="11:15" ht="14.45" x14ac:dyDescent="0.35">
      <c r="K43" s="5">
        <v>2.0499999999999998</v>
      </c>
      <c r="L43" s="1">
        <f t="shared" si="0"/>
        <v>0.3279999999999999</v>
      </c>
      <c r="M43" s="1">
        <f t="shared" si="1"/>
        <v>0.32800000000000001</v>
      </c>
      <c r="N43" s="14">
        <f t="shared" si="2"/>
        <v>0.24683941711013954</v>
      </c>
      <c r="O43" s="16">
        <f t="shared" si="3"/>
        <v>0.75316058288986043</v>
      </c>
    </row>
    <row r="44" spans="11:15" ht="14.45" x14ac:dyDescent="0.35">
      <c r="K44" s="5">
        <v>2.1</v>
      </c>
      <c r="L44" s="1">
        <f t="shared" si="0"/>
        <v>0.33599999999999997</v>
      </c>
      <c r="M44" s="1">
        <f t="shared" si="1"/>
        <v>0.33600000000000008</v>
      </c>
      <c r="N44" s="14">
        <f t="shared" si="2"/>
        <v>0.25286705003608867</v>
      </c>
      <c r="O44" s="16">
        <f t="shared" si="3"/>
        <v>0.74713294996391144</v>
      </c>
    </row>
    <row r="45" spans="11:15" ht="14.45" x14ac:dyDescent="0.35">
      <c r="K45" s="5">
        <v>2.15</v>
      </c>
      <c r="L45" s="1">
        <f t="shared" si="0"/>
        <v>0.34399999999999992</v>
      </c>
      <c r="M45" s="1">
        <f t="shared" si="1"/>
        <v>0.34400000000000003</v>
      </c>
      <c r="N45" s="14">
        <f t="shared" si="2"/>
        <v>0.25861432794222605</v>
      </c>
      <c r="O45" s="16">
        <f t="shared" si="3"/>
        <v>0.74138567205777395</v>
      </c>
    </row>
    <row r="46" spans="11:15" x14ac:dyDescent="0.25">
      <c r="K46" s="5">
        <v>2.2000000000000002</v>
      </c>
      <c r="L46" s="1">
        <f t="shared" si="0"/>
        <v>0.35199999999999998</v>
      </c>
      <c r="M46" s="1">
        <f t="shared" si="1"/>
        <v>0.35200000000000009</v>
      </c>
      <c r="N46" s="14">
        <f t="shared" si="2"/>
        <v>0.26410036594353914</v>
      </c>
      <c r="O46" s="16">
        <f t="shared" si="3"/>
        <v>0.73589963405646086</v>
      </c>
    </row>
    <row r="47" spans="11:15" x14ac:dyDescent="0.25">
      <c r="K47" s="5">
        <v>2.25</v>
      </c>
      <c r="L47" s="1">
        <f t="shared" si="0"/>
        <v>0.35999999999999993</v>
      </c>
      <c r="M47" s="1">
        <f t="shared" si="1"/>
        <v>0.36000000000000004</v>
      </c>
      <c r="N47" s="14">
        <f t="shared" si="2"/>
        <v>0.26934258003368267</v>
      </c>
      <c r="O47" s="16">
        <f t="shared" si="3"/>
        <v>0.73065741996631728</v>
      </c>
    </row>
    <row r="48" spans="11:15" x14ac:dyDescent="0.25">
      <c r="K48" s="5">
        <v>2.2999999999999998</v>
      </c>
      <c r="L48" s="1">
        <f t="shared" si="0"/>
        <v>0.36799999999999988</v>
      </c>
      <c r="M48" s="1">
        <f t="shared" si="1"/>
        <v>0.36799999999999999</v>
      </c>
      <c r="N48" s="14">
        <f t="shared" si="2"/>
        <v>0.27435687177208068</v>
      </c>
      <c r="O48" s="16">
        <f t="shared" si="3"/>
        <v>0.72564312822791921</v>
      </c>
    </row>
    <row r="49" spans="11:15" x14ac:dyDescent="0.25">
      <c r="K49" s="5">
        <v>2.35</v>
      </c>
      <c r="L49" s="1">
        <f t="shared" si="0"/>
        <v>0.37599999999999995</v>
      </c>
      <c r="M49" s="1">
        <f t="shared" si="1"/>
        <v>0.37600000000000006</v>
      </c>
      <c r="N49" s="14">
        <f t="shared" si="2"/>
        <v>0.27915778939395147</v>
      </c>
      <c r="O49" s="16">
        <f t="shared" si="3"/>
        <v>0.72084221060604847</v>
      </c>
    </row>
    <row r="50" spans="11:15" x14ac:dyDescent="0.25">
      <c r="K50" s="5">
        <v>2.4</v>
      </c>
      <c r="L50" s="1">
        <f t="shared" si="0"/>
        <v>0.3839999999999999</v>
      </c>
      <c r="M50" s="1">
        <f t="shared" si="1"/>
        <v>0.38400000000000001</v>
      </c>
      <c r="N50" s="14">
        <f t="shared" si="2"/>
        <v>0.28375866878157724</v>
      </c>
      <c r="O50" s="16">
        <f t="shared" si="3"/>
        <v>0.71624133121842248</v>
      </c>
    </row>
    <row r="51" spans="11:15" x14ac:dyDescent="0.25">
      <c r="K51" s="5">
        <v>2.4500000000000002</v>
      </c>
      <c r="L51" s="1">
        <f t="shared" si="0"/>
        <v>0.39199999999999996</v>
      </c>
      <c r="M51" s="1">
        <f t="shared" si="1"/>
        <v>0.39200000000000007</v>
      </c>
      <c r="N51" s="14">
        <f t="shared" si="2"/>
        <v>0.28817175717379012</v>
      </c>
      <c r="O51" s="16">
        <f t="shared" si="3"/>
        <v>0.71182824282620971</v>
      </c>
    </row>
    <row r="52" spans="11:15" x14ac:dyDescent="0.25">
      <c r="K52" s="5">
        <v>2.5</v>
      </c>
      <c r="L52" s="1">
        <f t="shared" si="0"/>
        <v>0.39999999999999991</v>
      </c>
      <c r="M52" s="1">
        <f t="shared" si="1"/>
        <v>0.4</v>
      </c>
      <c r="N52" s="14">
        <f t="shared" si="2"/>
        <v>0.2924083220303143</v>
      </c>
      <c r="O52" s="16">
        <f t="shared" si="3"/>
        <v>0.7075916779696857</v>
      </c>
    </row>
    <row r="53" spans="11:15" x14ac:dyDescent="0.25">
      <c r="K53" s="5">
        <v>2.5499999999999998</v>
      </c>
      <c r="L53" s="1">
        <f t="shared" si="0"/>
        <v>0.40799999999999992</v>
      </c>
      <c r="M53" s="1">
        <f t="shared" si="1"/>
        <v>0.40800000000000003</v>
      </c>
      <c r="N53" s="14">
        <f t="shared" si="2"/>
        <v>0.29647874708854333</v>
      </c>
      <c r="O53" s="16">
        <f t="shared" si="3"/>
        <v>0.7035212529114564</v>
      </c>
    </row>
    <row r="54" spans="11:15" x14ac:dyDescent="0.25">
      <c r="K54" s="5">
        <v>2.6</v>
      </c>
      <c r="L54" s="1">
        <f t="shared" si="0"/>
        <v>0.41599999999999993</v>
      </c>
      <c r="M54" s="1">
        <f t="shared" si="1"/>
        <v>0.41600000000000004</v>
      </c>
      <c r="N54" s="14">
        <f t="shared" si="2"/>
        <v>0.30039261733684058</v>
      </c>
      <c r="O54" s="16">
        <f t="shared" si="3"/>
        <v>0.69960738266315925</v>
      </c>
    </row>
    <row r="55" spans="11:15" x14ac:dyDescent="0.25">
      <c r="K55" s="5">
        <v>2.65</v>
      </c>
      <c r="L55" s="1">
        <f t="shared" si="0"/>
        <v>0.42399999999999993</v>
      </c>
      <c r="M55" s="1">
        <f t="shared" si="1"/>
        <v>0.42400000000000004</v>
      </c>
      <c r="N55" s="14">
        <f t="shared" si="2"/>
        <v>0.30415879436822091</v>
      </c>
      <c r="O55" s="16">
        <f t="shared" si="3"/>
        <v>0.69584120563177898</v>
      </c>
    </row>
    <row r="56" spans="11:15" x14ac:dyDescent="0.25">
      <c r="K56" s="5">
        <v>2.7</v>
      </c>
      <c r="L56" s="1">
        <f t="shared" si="0"/>
        <v>0.43199999999999994</v>
      </c>
      <c r="M56" s="1">
        <f t="shared" si="1"/>
        <v>0.43200000000000005</v>
      </c>
      <c r="N56" s="14">
        <f t="shared" si="2"/>
        <v>0.30778548336140205</v>
      </c>
      <c r="O56" s="16">
        <f t="shared" si="3"/>
        <v>0.69221451663859768</v>
      </c>
    </row>
    <row r="57" spans="11:15" x14ac:dyDescent="0.25">
      <c r="K57" s="5">
        <v>2.75</v>
      </c>
      <c r="L57" s="1">
        <f t="shared" si="0"/>
        <v>0.43999999999999995</v>
      </c>
      <c r="M57" s="1">
        <f t="shared" si="1"/>
        <v>0.44000000000000006</v>
      </c>
      <c r="N57" s="14">
        <f t="shared" si="2"/>
        <v>0.31128029275483121</v>
      </c>
      <c r="O57" s="16">
        <f t="shared" si="3"/>
        <v>0.68871970724516862</v>
      </c>
    </row>
  </sheetData>
  <mergeCells count="22">
    <mergeCell ref="AH1:AK1"/>
    <mergeCell ref="B1:F1"/>
    <mergeCell ref="R1:U1"/>
    <mergeCell ref="V1:Y1"/>
    <mergeCell ref="Z1:AC1"/>
    <mergeCell ref="AD1:AG1"/>
    <mergeCell ref="CH1:CK1"/>
    <mergeCell ref="CL1:CO1"/>
    <mergeCell ref="CP1:CS1"/>
    <mergeCell ref="B4:G4"/>
    <mergeCell ref="BJ1:BM1"/>
    <mergeCell ref="BN1:BQ1"/>
    <mergeCell ref="BR1:BU1"/>
    <mergeCell ref="BV1:BY1"/>
    <mergeCell ref="BZ1:CC1"/>
    <mergeCell ref="CD1:CG1"/>
    <mergeCell ref="AL1:AO1"/>
    <mergeCell ref="AP1:AS1"/>
    <mergeCell ref="AT1:AW1"/>
    <mergeCell ref="AX1:BA1"/>
    <mergeCell ref="BB1:BE1"/>
    <mergeCell ref="BF1:BI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5" tint="-0.499984740745262"/>
  </sheetPr>
  <dimension ref="A1"/>
  <sheetViews>
    <sheetView zoomScale="85" zoomScaleNormal="85" workbookViewId="0">
      <selection activeCell="G23" sqref="G2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3" tint="-0.499984740745262"/>
  </sheetPr>
  <dimension ref="B1:DM57"/>
  <sheetViews>
    <sheetView topLeftCell="B4" zoomScale="70" zoomScaleNormal="70" workbookViewId="0">
      <selection activeCell="B4" sqref="B4:G4"/>
    </sheetView>
  </sheetViews>
  <sheetFormatPr defaultColWidth="9.140625" defaultRowHeight="15" x14ac:dyDescent="0.25"/>
  <cols>
    <col min="1" max="1" width="11.42578125" style="1" bestFit="1" customWidth="1"/>
    <col min="2" max="4" width="9.140625" style="1"/>
    <col min="5" max="5" width="12.28515625" style="1" bestFit="1" customWidth="1"/>
    <col min="6" max="6" width="28.42578125" style="1" bestFit="1" customWidth="1"/>
    <col min="7" max="7" width="17.85546875" style="1" bestFit="1" customWidth="1"/>
    <col min="8" max="8" width="12.5703125" style="1" bestFit="1" customWidth="1"/>
    <col min="9" max="9" width="9.140625" style="1"/>
    <col min="10" max="10" width="12.5703125" style="1" bestFit="1" customWidth="1"/>
    <col min="11" max="11" width="9.140625" style="1"/>
    <col min="12" max="12" width="11.28515625" style="1" customWidth="1"/>
    <col min="13" max="13" width="10.85546875" style="1" bestFit="1" customWidth="1"/>
    <col min="14" max="14" width="26.42578125" style="1" bestFit="1" customWidth="1"/>
    <col min="15" max="15" width="34" style="1" bestFit="1" customWidth="1"/>
    <col min="16" max="16" width="40.5703125" style="1" bestFit="1" customWidth="1"/>
    <col min="17" max="16384" width="9.140625" style="1"/>
  </cols>
  <sheetData>
    <row r="1" spans="2:117" ht="15.75" thickBot="1" x14ac:dyDescent="0.3">
      <c r="B1" s="48" t="s">
        <v>9</v>
      </c>
      <c r="C1" s="49"/>
      <c r="D1" s="49"/>
      <c r="E1" s="49"/>
      <c r="F1" s="50"/>
      <c r="G1" s="23" t="s">
        <v>7</v>
      </c>
      <c r="K1" s="2" t="s">
        <v>10</v>
      </c>
      <c r="L1" s="12" t="s">
        <v>11</v>
      </c>
      <c r="M1" s="12" t="s">
        <v>12</v>
      </c>
      <c r="N1" s="12" t="s">
        <v>23</v>
      </c>
      <c r="O1" s="12" t="s">
        <v>24</v>
      </c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</row>
    <row r="2" spans="2:117" thickBot="1" x14ac:dyDescent="0.4">
      <c r="B2" s="24" t="s">
        <v>0</v>
      </c>
      <c r="C2" s="17" t="s">
        <v>3</v>
      </c>
      <c r="D2" s="17" t="s">
        <v>4</v>
      </c>
      <c r="E2" s="44" t="s">
        <v>8</v>
      </c>
      <c r="F2" s="45" t="s">
        <v>5</v>
      </c>
      <c r="G2" s="25" t="s">
        <v>1</v>
      </c>
      <c r="K2" s="5">
        <v>0.01</v>
      </c>
      <c r="L2" s="1">
        <f t="shared" ref="L2:L57" si="0">+($K2*$B$3)*(1-$B$3)</f>
        <v>1.5999999999999996E-3</v>
      </c>
      <c r="M2" s="1">
        <f t="shared" ref="M2:M57" si="1">+$K2*$C$3*(1-$C$3)</f>
        <v>1.6000000000000001E-3</v>
      </c>
      <c r="N2" s="14">
        <f t="shared" ref="N2:N57" si="2">(-($B$3+$L2)*$E$3^$G$3+($C$3+$L2)*($F$3^$G$3))/((-2*$L2*($E$3^$G$3))+(2*$L2*($F$3^$G$3)))</f>
        <v>0.49999999999998207</v>
      </c>
      <c r="O2" s="16">
        <f t="shared" ref="O2:O57" si="3">(($B$3*($E$3^$G$3))-L2*($E$3^$G$3)-$C$3*($F$3^$G$3)+L2*($F$3^$G$3))/((2*L2*($F$3^$G$3))-(2*L2*($E$3^$G$3)))</f>
        <v>0.49999999999999983</v>
      </c>
      <c r="T2" s="30"/>
      <c r="U2" s="31"/>
      <c r="V2" s="32"/>
      <c r="W2" s="32"/>
      <c r="X2" s="32"/>
      <c r="Y2" s="32"/>
      <c r="Z2" s="32"/>
      <c r="AA2" s="32"/>
    </row>
    <row r="3" spans="2:117" thickBot="1" x14ac:dyDescent="0.4">
      <c r="B3" s="26">
        <v>0.8</v>
      </c>
      <c r="C3" s="27">
        <v>0.2</v>
      </c>
      <c r="D3" s="21">
        <v>1</v>
      </c>
      <c r="E3" s="27">
        <f>1/B3</f>
        <v>1.25</v>
      </c>
      <c r="F3" s="28">
        <f>+D3/C3</f>
        <v>5</v>
      </c>
      <c r="G3" s="29">
        <v>1</v>
      </c>
      <c r="K3" s="5">
        <v>0.05</v>
      </c>
      <c r="L3" s="1">
        <f t="shared" si="0"/>
        <v>8.0000000000000002E-3</v>
      </c>
      <c r="M3" s="1">
        <f t="shared" si="1"/>
        <v>8.0000000000000019E-3</v>
      </c>
      <c r="N3" s="16">
        <f t="shared" si="2"/>
        <v>0.50000000000000044</v>
      </c>
      <c r="O3" s="16">
        <f t="shared" si="3"/>
        <v>0.49999999999999989</v>
      </c>
    </row>
    <row r="4" spans="2:117" x14ac:dyDescent="0.35">
      <c r="B4" s="46" t="s">
        <v>16</v>
      </c>
      <c r="C4" s="46"/>
      <c r="D4" s="46"/>
      <c r="E4" s="46"/>
      <c r="F4" s="46"/>
      <c r="G4" s="46"/>
      <c r="K4" s="5">
        <v>0.1</v>
      </c>
      <c r="L4" s="1">
        <f t="shared" si="0"/>
        <v>1.6E-2</v>
      </c>
      <c r="M4" s="1">
        <f t="shared" si="1"/>
        <v>1.6000000000000004E-2</v>
      </c>
      <c r="N4" s="16">
        <f t="shared" si="2"/>
        <v>0.50000000000000044</v>
      </c>
      <c r="O4" s="16">
        <f t="shared" si="3"/>
        <v>0.49999999999999989</v>
      </c>
    </row>
    <row r="5" spans="2:117" ht="14.45" x14ac:dyDescent="0.35">
      <c r="K5" s="5">
        <v>0.15</v>
      </c>
      <c r="L5" s="1">
        <f t="shared" si="0"/>
        <v>2.3999999999999994E-2</v>
      </c>
      <c r="M5" s="1">
        <f t="shared" si="1"/>
        <v>2.4E-2</v>
      </c>
      <c r="N5" s="16">
        <f t="shared" si="2"/>
        <v>0.50000000000000067</v>
      </c>
      <c r="O5" s="16">
        <f t="shared" si="3"/>
        <v>0.49999999999999983</v>
      </c>
    </row>
    <row r="6" spans="2:117" ht="15.6" x14ac:dyDescent="0.35">
      <c r="B6" s="19"/>
      <c r="F6" s="20"/>
      <c r="G6" s="2"/>
      <c r="K6" s="5">
        <v>0.2</v>
      </c>
      <c r="L6" s="1">
        <f t="shared" si="0"/>
        <v>3.2000000000000001E-2</v>
      </c>
      <c r="M6" s="1">
        <f t="shared" si="1"/>
        <v>3.2000000000000008E-2</v>
      </c>
      <c r="N6" s="16">
        <f t="shared" si="2"/>
        <v>0.50000000000000044</v>
      </c>
      <c r="O6" s="16">
        <f t="shared" si="3"/>
        <v>0.49999999999999989</v>
      </c>
    </row>
    <row r="7" spans="2:117" ht="15.6" x14ac:dyDescent="0.35">
      <c r="B7" s="19"/>
      <c r="G7" s="2"/>
      <c r="K7" s="5">
        <v>0.25</v>
      </c>
      <c r="L7" s="1">
        <f t="shared" si="0"/>
        <v>3.9999999999999994E-2</v>
      </c>
      <c r="M7" s="1">
        <f t="shared" si="1"/>
        <v>4.0000000000000008E-2</v>
      </c>
      <c r="N7" s="16">
        <f t="shared" si="2"/>
        <v>0.49999999999999983</v>
      </c>
      <c r="O7" s="16">
        <f t="shared" si="3"/>
        <v>0.49999999999999983</v>
      </c>
    </row>
    <row r="8" spans="2:117" ht="15.6" x14ac:dyDescent="0.35">
      <c r="B8" s="19"/>
      <c r="G8" s="2"/>
      <c r="K8" s="5">
        <v>0.3</v>
      </c>
      <c r="L8" s="1">
        <f t="shared" si="0"/>
        <v>4.7999999999999987E-2</v>
      </c>
      <c r="M8" s="1">
        <f t="shared" si="1"/>
        <v>4.8000000000000001E-2</v>
      </c>
      <c r="N8" s="14">
        <f t="shared" si="2"/>
        <v>0.5</v>
      </c>
      <c r="O8" s="16">
        <f t="shared" si="3"/>
        <v>0.50000000000000011</v>
      </c>
    </row>
    <row r="9" spans="2:117" ht="14.45" x14ac:dyDescent="0.35">
      <c r="G9" s="2"/>
      <c r="K9" s="5">
        <v>0.35</v>
      </c>
      <c r="L9" s="1">
        <f t="shared" si="0"/>
        <v>5.599999999999998E-2</v>
      </c>
      <c r="M9" s="1">
        <f t="shared" si="1"/>
        <v>5.5999999999999994E-2</v>
      </c>
      <c r="N9" s="14">
        <f t="shared" si="2"/>
        <v>0.50000000000000011</v>
      </c>
      <c r="O9" s="16">
        <f t="shared" si="3"/>
        <v>0.50000000000000011</v>
      </c>
    </row>
    <row r="10" spans="2:117" ht="14.45" x14ac:dyDescent="0.35">
      <c r="G10" s="2"/>
      <c r="K10" s="5">
        <v>0.4</v>
      </c>
      <c r="L10" s="1">
        <f t="shared" si="0"/>
        <v>6.4000000000000001E-2</v>
      </c>
      <c r="M10" s="1">
        <f t="shared" si="1"/>
        <v>6.4000000000000015E-2</v>
      </c>
      <c r="N10" s="14">
        <f t="shared" si="2"/>
        <v>0.5</v>
      </c>
      <c r="O10" s="16">
        <f t="shared" si="3"/>
        <v>0.50000000000000011</v>
      </c>
    </row>
    <row r="11" spans="2:117" ht="14.45" x14ac:dyDescent="0.35">
      <c r="G11" s="2"/>
      <c r="K11" s="5">
        <v>0.45</v>
      </c>
      <c r="L11" s="1">
        <f t="shared" si="0"/>
        <v>7.1999999999999995E-2</v>
      </c>
      <c r="M11" s="1">
        <f t="shared" si="1"/>
        <v>7.2000000000000008E-2</v>
      </c>
      <c r="N11" s="14">
        <f t="shared" si="2"/>
        <v>0.5</v>
      </c>
      <c r="O11" s="16">
        <f t="shared" si="3"/>
        <v>0.5</v>
      </c>
    </row>
    <row r="12" spans="2:117" ht="14.45" x14ac:dyDescent="0.35">
      <c r="G12" s="2"/>
      <c r="K12" s="5">
        <v>0.5</v>
      </c>
      <c r="L12" s="1">
        <f t="shared" si="0"/>
        <v>7.9999999999999988E-2</v>
      </c>
      <c r="M12" s="1">
        <f t="shared" si="1"/>
        <v>8.0000000000000016E-2</v>
      </c>
      <c r="N12" s="14">
        <f t="shared" si="2"/>
        <v>0.50000000000000022</v>
      </c>
      <c r="O12" s="16">
        <f t="shared" si="3"/>
        <v>0.5</v>
      </c>
    </row>
    <row r="13" spans="2:117" ht="14.45" x14ac:dyDescent="0.35">
      <c r="G13" s="2"/>
      <c r="K13" s="5">
        <v>0.55000000000000004</v>
      </c>
      <c r="L13" s="1">
        <f t="shared" si="0"/>
        <v>8.7999999999999995E-2</v>
      </c>
      <c r="M13" s="1">
        <f t="shared" si="1"/>
        <v>8.8000000000000023E-2</v>
      </c>
      <c r="N13" s="14">
        <f t="shared" si="2"/>
        <v>0.50000000000000022</v>
      </c>
      <c r="O13" s="16">
        <f t="shared" si="3"/>
        <v>0.5</v>
      </c>
    </row>
    <row r="14" spans="2:117" ht="14.45" x14ac:dyDescent="0.35">
      <c r="G14" s="2"/>
      <c r="K14" s="5">
        <v>0.6</v>
      </c>
      <c r="L14" s="1">
        <f t="shared" si="0"/>
        <v>9.5999999999999974E-2</v>
      </c>
      <c r="M14" s="1">
        <f t="shared" si="1"/>
        <v>9.6000000000000002E-2</v>
      </c>
      <c r="N14" s="14">
        <f t="shared" si="2"/>
        <v>0.5</v>
      </c>
      <c r="O14" s="16">
        <f t="shared" si="3"/>
        <v>0.5</v>
      </c>
    </row>
    <row r="15" spans="2:117" ht="14.45" x14ac:dyDescent="0.35">
      <c r="G15" s="2"/>
      <c r="K15" s="5">
        <v>0.65</v>
      </c>
      <c r="L15" s="1">
        <f t="shared" si="0"/>
        <v>0.10399999999999998</v>
      </c>
      <c r="M15" s="1">
        <f t="shared" si="1"/>
        <v>0.10400000000000001</v>
      </c>
      <c r="N15" s="14">
        <f t="shared" si="2"/>
        <v>0.5</v>
      </c>
      <c r="O15" s="16">
        <f t="shared" si="3"/>
        <v>0.5</v>
      </c>
    </row>
    <row r="16" spans="2:117" ht="14.45" x14ac:dyDescent="0.35">
      <c r="G16" s="2"/>
      <c r="K16" s="5">
        <v>0.7</v>
      </c>
      <c r="L16" s="1">
        <f t="shared" si="0"/>
        <v>0.11199999999999996</v>
      </c>
      <c r="M16" s="1">
        <f t="shared" si="1"/>
        <v>0.11199999999999999</v>
      </c>
      <c r="N16" s="14">
        <f t="shared" si="2"/>
        <v>0.49999999999999956</v>
      </c>
      <c r="O16" s="16">
        <f t="shared" si="3"/>
        <v>0.50000000000000011</v>
      </c>
    </row>
    <row r="17" spans="7:24" ht="14.45" x14ac:dyDescent="0.35">
      <c r="G17" s="2"/>
      <c r="K17" s="5">
        <v>0.75</v>
      </c>
      <c r="L17" s="13">
        <f t="shared" si="0"/>
        <v>0.12</v>
      </c>
      <c r="M17" s="1">
        <f t="shared" si="1"/>
        <v>0.12000000000000002</v>
      </c>
      <c r="N17" s="14">
        <f t="shared" si="2"/>
        <v>0.5</v>
      </c>
      <c r="O17" s="16">
        <f t="shared" si="3"/>
        <v>0.5</v>
      </c>
    </row>
    <row r="18" spans="7:24" ht="14.45" x14ac:dyDescent="0.35">
      <c r="G18" s="2"/>
      <c r="K18" s="5">
        <v>0.8</v>
      </c>
      <c r="L18" s="1">
        <f t="shared" si="0"/>
        <v>0.128</v>
      </c>
      <c r="M18" s="1">
        <f t="shared" si="1"/>
        <v>0.12800000000000003</v>
      </c>
      <c r="N18" s="14">
        <f t="shared" si="2"/>
        <v>0.5</v>
      </c>
      <c r="O18" s="16">
        <f t="shared" si="3"/>
        <v>0.5</v>
      </c>
    </row>
    <row r="19" spans="7:24" ht="14.45" x14ac:dyDescent="0.35">
      <c r="G19" s="2"/>
      <c r="K19" s="5">
        <v>0.85</v>
      </c>
      <c r="L19" s="1">
        <f t="shared" si="0"/>
        <v>0.13599999999999998</v>
      </c>
      <c r="M19" s="1">
        <f t="shared" si="1"/>
        <v>0.13600000000000001</v>
      </c>
      <c r="N19" s="14">
        <f t="shared" si="2"/>
        <v>0.49999999999999956</v>
      </c>
      <c r="O19" s="16">
        <f t="shared" si="3"/>
        <v>0.5</v>
      </c>
      <c r="P19" s="42"/>
    </row>
    <row r="20" spans="7:24" ht="14.45" x14ac:dyDescent="0.35">
      <c r="G20" s="2"/>
      <c r="K20" s="5">
        <v>0.9</v>
      </c>
      <c r="L20" s="1">
        <f t="shared" si="0"/>
        <v>0.14399999999999999</v>
      </c>
      <c r="M20" s="1">
        <f t="shared" si="1"/>
        <v>0.14400000000000002</v>
      </c>
      <c r="N20" s="14">
        <f t="shared" si="2"/>
        <v>0.49999999999999961</v>
      </c>
      <c r="O20" s="16">
        <f t="shared" si="3"/>
        <v>0.5</v>
      </c>
    </row>
    <row r="21" spans="7:24" ht="14.45" x14ac:dyDescent="0.35">
      <c r="G21" s="2"/>
      <c r="K21" s="5">
        <v>0.95</v>
      </c>
      <c r="L21" s="1">
        <f t="shared" si="0"/>
        <v>0.15199999999999997</v>
      </c>
      <c r="M21" s="1">
        <f t="shared" si="1"/>
        <v>0.15200000000000002</v>
      </c>
      <c r="N21" s="14">
        <f t="shared" si="2"/>
        <v>0.5</v>
      </c>
      <c r="O21" s="16">
        <f t="shared" si="3"/>
        <v>0.5</v>
      </c>
    </row>
    <row r="22" spans="7:24" ht="14.45" x14ac:dyDescent="0.35">
      <c r="G22" s="2"/>
      <c r="K22" s="5">
        <v>1</v>
      </c>
      <c r="L22" s="1">
        <f t="shared" si="0"/>
        <v>0.15999999999999998</v>
      </c>
      <c r="M22" s="1">
        <f t="shared" si="1"/>
        <v>0.16000000000000003</v>
      </c>
      <c r="N22" s="14">
        <f t="shared" si="2"/>
        <v>0.5</v>
      </c>
      <c r="O22" s="16">
        <f t="shared" si="3"/>
        <v>0.5</v>
      </c>
    </row>
    <row r="23" spans="7:24" ht="14.45" x14ac:dyDescent="0.35">
      <c r="K23" s="5">
        <v>1.05</v>
      </c>
      <c r="L23" s="1">
        <f t="shared" si="0"/>
        <v>0.16799999999999998</v>
      </c>
      <c r="M23" s="1">
        <f t="shared" si="1"/>
        <v>0.16800000000000004</v>
      </c>
      <c r="N23" s="14">
        <f t="shared" si="2"/>
        <v>0.5</v>
      </c>
      <c r="O23" s="16">
        <f t="shared" si="3"/>
        <v>0.5</v>
      </c>
    </row>
    <row r="24" spans="7:24" ht="14.45" x14ac:dyDescent="0.35">
      <c r="K24" s="5">
        <v>1.1000000000000001</v>
      </c>
      <c r="L24" s="1">
        <f t="shared" si="0"/>
        <v>0.17599999999999999</v>
      </c>
      <c r="M24" s="1">
        <f t="shared" si="1"/>
        <v>0.17600000000000005</v>
      </c>
      <c r="N24" s="14">
        <f t="shared" si="2"/>
        <v>0.5</v>
      </c>
      <c r="O24" s="16">
        <f t="shared" si="3"/>
        <v>0.5</v>
      </c>
    </row>
    <row r="25" spans="7:24" ht="14.45" x14ac:dyDescent="0.35">
      <c r="K25" s="5">
        <v>1.1499999999999999</v>
      </c>
      <c r="L25" s="1">
        <f t="shared" si="0"/>
        <v>0.18399999999999994</v>
      </c>
      <c r="M25" s="1">
        <f t="shared" si="1"/>
        <v>0.184</v>
      </c>
      <c r="N25" s="14">
        <f t="shared" si="2"/>
        <v>0.5</v>
      </c>
      <c r="O25" s="16">
        <f t="shared" si="3"/>
        <v>0.5</v>
      </c>
      <c r="W25" s="14"/>
      <c r="X25" s="14"/>
    </row>
    <row r="26" spans="7:24" ht="14.45" x14ac:dyDescent="0.35">
      <c r="K26" s="5">
        <v>1.2</v>
      </c>
      <c r="L26" s="1">
        <f t="shared" si="0"/>
        <v>0.19199999999999995</v>
      </c>
      <c r="M26" s="1">
        <f t="shared" si="1"/>
        <v>0.192</v>
      </c>
      <c r="N26" s="14">
        <f t="shared" si="2"/>
        <v>0.5</v>
      </c>
      <c r="O26" s="16">
        <f t="shared" si="3"/>
        <v>0.5</v>
      </c>
    </row>
    <row r="27" spans="7:24" ht="14.45" x14ac:dyDescent="0.35">
      <c r="K27" s="5">
        <v>1.25</v>
      </c>
      <c r="L27" s="1">
        <f t="shared" si="0"/>
        <v>0.19999999999999996</v>
      </c>
      <c r="M27" s="1">
        <f t="shared" si="1"/>
        <v>0.2</v>
      </c>
      <c r="N27" s="14">
        <f t="shared" si="2"/>
        <v>0.5</v>
      </c>
      <c r="O27" s="16">
        <f t="shared" si="3"/>
        <v>0.5</v>
      </c>
    </row>
    <row r="28" spans="7:24" ht="14.45" x14ac:dyDescent="0.35">
      <c r="K28" s="5">
        <v>1.3</v>
      </c>
      <c r="L28" s="1">
        <f t="shared" si="0"/>
        <v>0.20799999999999996</v>
      </c>
      <c r="M28" s="1">
        <f t="shared" si="1"/>
        <v>0.20800000000000002</v>
      </c>
      <c r="N28" s="14">
        <f t="shared" si="2"/>
        <v>0.50000000000000011</v>
      </c>
      <c r="O28" s="16">
        <f t="shared" si="3"/>
        <v>0.5</v>
      </c>
    </row>
    <row r="29" spans="7:24" ht="14.45" x14ac:dyDescent="0.35">
      <c r="K29" s="5">
        <v>1.35</v>
      </c>
      <c r="L29" s="1">
        <f t="shared" si="0"/>
        <v>0.21599999999999997</v>
      </c>
      <c r="M29" s="1">
        <f t="shared" si="1"/>
        <v>0.21600000000000003</v>
      </c>
      <c r="N29" s="14">
        <f t="shared" si="2"/>
        <v>0.50000000000000011</v>
      </c>
      <c r="O29" s="16">
        <f t="shared" si="3"/>
        <v>0.5</v>
      </c>
    </row>
    <row r="30" spans="7:24" s="31" customFormat="1" ht="14.45" x14ac:dyDescent="0.35">
      <c r="K30" s="5">
        <v>1.4</v>
      </c>
      <c r="L30" s="1">
        <f t="shared" si="0"/>
        <v>0.22399999999999992</v>
      </c>
      <c r="M30" s="1">
        <f t="shared" si="1"/>
        <v>0.22399999999999998</v>
      </c>
      <c r="N30" s="14">
        <f t="shared" si="2"/>
        <v>0.49999999999999994</v>
      </c>
      <c r="O30" s="16">
        <f t="shared" si="3"/>
        <v>0.5</v>
      </c>
    </row>
    <row r="31" spans="7:24" s="31" customFormat="1" ht="14.45" x14ac:dyDescent="0.35">
      <c r="K31" s="5">
        <v>1.45</v>
      </c>
      <c r="L31" s="1">
        <f t="shared" si="0"/>
        <v>0.23199999999999993</v>
      </c>
      <c r="M31" s="1">
        <f t="shared" si="1"/>
        <v>0.23199999999999998</v>
      </c>
      <c r="N31" s="14">
        <f t="shared" si="2"/>
        <v>0.49999999999999994</v>
      </c>
      <c r="O31" s="16">
        <f t="shared" si="3"/>
        <v>0.5</v>
      </c>
    </row>
    <row r="32" spans="7:24" ht="14.45" x14ac:dyDescent="0.35">
      <c r="K32" s="5">
        <v>1.5</v>
      </c>
      <c r="L32" s="1">
        <f t="shared" si="0"/>
        <v>0.24</v>
      </c>
      <c r="M32" s="1">
        <f t="shared" si="1"/>
        <v>0.24000000000000005</v>
      </c>
      <c r="N32" s="14">
        <f t="shared" si="2"/>
        <v>0.50000000000000011</v>
      </c>
      <c r="O32" s="16">
        <f t="shared" si="3"/>
        <v>0.5</v>
      </c>
    </row>
    <row r="33" spans="11:15" ht="14.45" x14ac:dyDescent="0.35">
      <c r="K33" s="5">
        <v>1.55</v>
      </c>
      <c r="L33" s="1">
        <f t="shared" si="0"/>
        <v>0.248</v>
      </c>
      <c r="M33" s="1">
        <f t="shared" si="1"/>
        <v>0.24800000000000005</v>
      </c>
      <c r="N33" s="14">
        <f t="shared" si="2"/>
        <v>0.50000000000000011</v>
      </c>
      <c r="O33" s="16">
        <f t="shared" si="3"/>
        <v>0.5</v>
      </c>
    </row>
    <row r="34" spans="11:15" ht="14.45" x14ac:dyDescent="0.35">
      <c r="K34" s="5">
        <v>1.6</v>
      </c>
      <c r="L34" s="1">
        <f t="shared" si="0"/>
        <v>0.25600000000000001</v>
      </c>
      <c r="M34" s="1">
        <f t="shared" si="1"/>
        <v>0.25600000000000006</v>
      </c>
      <c r="N34" s="14">
        <f t="shared" si="2"/>
        <v>0.50000000000000011</v>
      </c>
      <c r="O34" s="16">
        <f t="shared" si="3"/>
        <v>0.5</v>
      </c>
    </row>
    <row r="35" spans="11:15" ht="14.45" x14ac:dyDescent="0.35">
      <c r="K35" s="5">
        <v>1.65</v>
      </c>
      <c r="L35" s="1">
        <f t="shared" si="0"/>
        <v>0.26399999999999996</v>
      </c>
      <c r="M35" s="1">
        <f t="shared" si="1"/>
        <v>0.26400000000000001</v>
      </c>
      <c r="N35" s="14">
        <f t="shared" si="2"/>
        <v>0.49999999999999994</v>
      </c>
      <c r="O35" s="16">
        <f t="shared" si="3"/>
        <v>0.5</v>
      </c>
    </row>
    <row r="36" spans="11:15" ht="14.45" x14ac:dyDescent="0.35">
      <c r="K36" s="5">
        <v>1.7</v>
      </c>
      <c r="L36" s="1">
        <f t="shared" si="0"/>
        <v>0.27199999999999996</v>
      </c>
      <c r="M36" s="1">
        <f t="shared" si="1"/>
        <v>0.27200000000000002</v>
      </c>
      <c r="N36" s="14">
        <f t="shared" si="2"/>
        <v>0.49999999999999989</v>
      </c>
      <c r="O36" s="16">
        <f t="shared" si="3"/>
        <v>0.5</v>
      </c>
    </row>
    <row r="37" spans="11:15" ht="14.45" x14ac:dyDescent="0.35">
      <c r="K37" s="5">
        <v>1.75</v>
      </c>
      <c r="L37" s="1">
        <f t="shared" si="0"/>
        <v>0.27999999999999997</v>
      </c>
      <c r="M37" s="1">
        <f t="shared" si="1"/>
        <v>0.28000000000000003</v>
      </c>
      <c r="N37" s="14">
        <f t="shared" si="2"/>
        <v>0.5</v>
      </c>
      <c r="O37" s="16">
        <f t="shared" si="3"/>
        <v>0.5</v>
      </c>
    </row>
    <row r="38" spans="11:15" ht="14.45" x14ac:dyDescent="0.35">
      <c r="K38" s="5">
        <v>1.8</v>
      </c>
      <c r="L38" s="1">
        <f t="shared" si="0"/>
        <v>0.28799999999999998</v>
      </c>
      <c r="M38" s="1">
        <f t="shared" si="1"/>
        <v>0.28800000000000003</v>
      </c>
      <c r="N38" s="14">
        <f t="shared" si="2"/>
        <v>0.49999999999999989</v>
      </c>
      <c r="O38" s="16">
        <f t="shared" si="3"/>
        <v>0.5</v>
      </c>
    </row>
    <row r="39" spans="11:15" x14ac:dyDescent="0.25">
      <c r="K39" s="5">
        <v>1.85</v>
      </c>
      <c r="L39" s="1">
        <f t="shared" si="0"/>
        <v>0.29599999999999999</v>
      </c>
      <c r="M39" s="1">
        <f t="shared" si="1"/>
        <v>0.29600000000000004</v>
      </c>
      <c r="N39" s="14">
        <f t="shared" si="2"/>
        <v>0.5</v>
      </c>
      <c r="O39" s="16">
        <f t="shared" si="3"/>
        <v>0.5</v>
      </c>
    </row>
    <row r="40" spans="11:15" x14ac:dyDescent="0.25">
      <c r="K40" s="5">
        <v>1.9</v>
      </c>
      <c r="L40" s="1">
        <f t="shared" si="0"/>
        <v>0.30399999999999994</v>
      </c>
      <c r="M40" s="1">
        <f t="shared" si="1"/>
        <v>0.30400000000000005</v>
      </c>
      <c r="N40" s="14">
        <f t="shared" si="2"/>
        <v>0.50000000000000011</v>
      </c>
      <c r="O40" s="16">
        <f t="shared" si="3"/>
        <v>0.5</v>
      </c>
    </row>
    <row r="41" spans="11:15" x14ac:dyDescent="0.25">
      <c r="K41" s="5">
        <v>1.95</v>
      </c>
      <c r="L41" s="1">
        <f t="shared" si="0"/>
        <v>0.31199999999999994</v>
      </c>
      <c r="M41" s="1">
        <f t="shared" si="1"/>
        <v>0.31200000000000006</v>
      </c>
      <c r="N41" s="14">
        <f t="shared" si="2"/>
        <v>0.50000000000000011</v>
      </c>
      <c r="O41" s="16">
        <f t="shared" si="3"/>
        <v>0.5</v>
      </c>
    </row>
    <row r="42" spans="11:15" x14ac:dyDescent="0.25">
      <c r="K42" s="5">
        <v>2</v>
      </c>
      <c r="L42" s="1">
        <f t="shared" si="0"/>
        <v>0.31999999999999995</v>
      </c>
      <c r="M42" s="1">
        <f t="shared" si="1"/>
        <v>0.32000000000000006</v>
      </c>
      <c r="N42" s="14">
        <f t="shared" si="2"/>
        <v>0.50000000000000011</v>
      </c>
      <c r="O42" s="16">
        <f t="shared" si="3"/>
        <v>0.5</v>
      </c>
    </row>
    <row r="43" spans="11:15" x14ac:dyDescent="0.25">
      <c r="K43" s="5">
        <v>2.0499999999999998</v>
      </c>
      <c r="L43" s="1">
        <f t="shared" si="0"/>
        <v>0.3279999999999999</v>
      </c>
      <c r="M43" s="1">
        <f t="shared" si="1"/>
        <v>0.32800000000000001</v>
      </c>
      <c r="N43" s="14">
        <f t="shared" si="2"/>
        <v>0.50000000000000011</v>
      </c>
      <c r="O43" s="16">
        <f t="shared" si="3"/>
        <v>0.5</v>
      </c>
    </row>
    <row r="44" spans="11:15" x14ac:dyDescent="0.25">
      <c r="K44" s="5">
        <v>2.1</v>
      </c>
      <c r="L44" s="1">
        <f t="shared" si="0"/>
        <v>0.33599999999999997</v>
      </c>
      <c r="M44" s="1">
        <f t="shared" si="1"/>
        <v>0.33600000000000008</v>
      </c>
      <c r="N44" s="14">
        <f t="shared" si="2"/>
        <v>0.50000000000000011</v>
      </c>
      <c r="O44" s="16">
        <f t="shared" si="3"/>
        <v>0.5</v>
      </c>
    </row>
    <row r="45" spans="11:15" x14ac:dyDescent="0.25">
      <c r="K45" s="5">
        <v>2.15</v>
      </c>
      <c r="L45" s="1">
        <f t="shared" si="0"/>
        <v>0.34399999999999992</v>
      </c>
      <c r="M45" s="1">
        <f t="shared" si="1"/>
        <v>0.34400000000000003</v>
      </c>
      <c r="N45" s="14">
        <f t="shared" si="2"/>
        <v>0.50000000000000011</v>
      </c>
      <c r="O45" s="16">
        <f t="shared" si="3"/>
        <v>0.5</v>
      </c>
    </row>
    <row r="46" spans="11:15" x14ac:dyDescent="0.25">
      <c r="K46" s="5">
        <v>2.2000000000000002</v>
      </c>
      <c r="L46" s="1">
        <f t="shared" si="0"/>
        <v>0.35199999999999998</v>
      </c>
      <c r="M46" s="1">
        <f t="shared" si="1"/>
        <v>0.35200000000000009</v>
      </c>
      <c r="N46" s="14">
        <f t="shared" si="2"/>
        <v>0.50000000000000011</v>
      </c>
      <c r="O46" s="16">
        <f t="shared" si="3"/>
        <v>0.5</v>
      </c>
    </row>
    <row r="47" spans="11:15" x14ac:dyDescent="0.25">
      <c r="K47" s="5">
        <v>2.25</v>
      </c>
      <c r="L47" s="1">
        <f t="shared" si="0"/>
        <v>0.35999999999999993</v>
      </c>
      <c r="M47" s="1">
        <f t="shared" si="1"/>
        <v>0.36000000000000004</v>
      </c>
      <c r="N47" s="14">
        <f t="shared" si="2"/>
        <v>0.50000000000000011</v>
      </c>
      <c r="O47" s="16">
        <f t="shared" si="3"/>
        <v>0.5</v>
      </c>
    </row>
    <row r="48" spans="11:15" x14ac:dyDescent="0.25">
      <c r="K48" s="5">
        <v>2.2999999999999998</v>
      </c>
      <c r="L48" s="1">
        <f t="shared" si="0"/>
        <v>0.36799999999999988</v>
      </c>
      <c r="M48" s="1">
        <f t="shared" si="1"/>
        <v>0.36799999999999999</v>
      </c>
      <c r="N48" s="14">
        <f t="shared" si="2"/>
        <v>0.49999999999999983</v>
      </c>
      <c r="O48" s="16">
        <f t="shared" si="3"/>
        <v>0.5</v>
      </c>
    </row>
    <row r="49" spans="11:15" x14ac:dyDescent="0.25">
      <c r="K49" s="5">
        <v>2.35</v>
      </c>
      <c r="L49" s="1">
        <f t="shared" si="0"/>
        <v>0.37599999999999995</v>
      </c>
      <c r="M49" s="1">
        <f t="shared" si="1"/>
        <v>0.37600000000000006</v>
      </c>
      <c r="N49" s="14">
        <f t="shared" si="2"/>
        <v>0.50000000000000011</v>
      </c>
      <c r="O49" s="16">
        <f t="shared" si="3"/>
        <v>0.5</v>
      </c>
    </row>
    <row r="50" spans="11:15" x14ac:dyDescent="0.25">
      <c r="K50" s="5">
        <v>2.4</v>
      </c>
      <c r="L50" s="1">
        <f t="shared" si="0"/>
        <v>0.3839999999999999</v>
      </c>
      <c r="M50" s="1">
        <f t="shared" si="1"/>
        <v>0.38400000000000001</v>
      </c>
      <c r="N50" s="14">
        <f t="shared" si="2"/>
        <v>0.49999999999999983</v>
      </c>
      <c r="O50" s="16">
        <f t="shared" si="3"/>
        <v>0.5</v>
      </c>
    </row>
    <row r="51" spans="11:15" x14ac:dyDescent="0.25">
      <c r="K51" s="5">
        <v>2.4500000000000002</v>
      </c>
      <c r="L51" s="1">
        <f t="shared" si="0"/>
        <v>0.39199999999999996</v>
      </c>
      <c r="M51" s="1">
        <f t="shared" si="1"/>
        <v>0.39200000000000007</v>
      </c>
      <c r="N51" s="14">
        <f t="shared" si="2"/>
        <v>0.50000000000000011</v>
      </c>
      <c r="O51" s="16">
        <f t="shared" si="3"/>
        <v>0.5</v>
      </c>
    </row>
    <row r="52" spans="11:15" x14ac:dyDescent="0.25">
      <c r="K52" s="5">
        <v>2.5</v>
      </c>
      <c r="L52" s="1">
        <f t="shared" si="0"/>
        <v>0.39999999999999991</v>
      </c>
      <c r="M52" s="1">
        <f t="shared" si="1"/>
        <v>0.4</v>
      </c>
      <c r="N52" s="14">
        <f t="shared" si="2"/>
        <v>0.49999999999999983</v>
      </c>
      <c r="O52" s="16">
        <f t="shared" si="3"/>
        <v>0.5</v>
      </c>
    </row>
    <row r="53" spans="11:15" x14ac:dyDescent="0.25">
      <c r="K53" s="5">
        <v>2.5499999999999998</v>
      </c>
      <c r="L53" s="1">
        <f t="shared" si="0"/>
        <v>0.40799999999999992</v>
      </c>
      <c r="M53" s="1">
        <f t="shared" si="1"/>
        <v>0.40800000000000003</v>
      </c>
      <c r="N53" s="14">
        <f t="shared" si="2"/>
        <v>0.49999999999999978</v>
      </c>
      <c r="O53" s="16">
        <f t="shared" si="3"/>
        <v>0.5</v>
      </c>
    </row>
    <row r="54" spans="11:15" x14ac:dyDescent="0.25">
      <c r="K54" s="5">
        <v>2.6</v>
      </c>
      <c r="L54" s="1">
        <f t="shared" si="0"/>
        <v>0.41599999999999993</v>
      </c>
      <c r="M54" s="1">
        <f t="shared" si="1"/>
        <v>0.41600000000000004</v>
      </c>
      <c r="N54" s="14">
        <f t="shared" si="2"/>
        <v>0.49999999999999983</v>
      </c>
      <c r="O54" s="16">
        <f t="shared" si="3"/>
        <v>0.5</v>
      </c>
    </row>
    <row r="55" spans="11:15" x14ac:dyDescent="0.25">
      <c r="K55" s="5">
        <v>2.65</v>
      </c>
      <c r="L55" s="1">
        <f t="shared" si="0"/>
        <v>0.42399999999999993</v>
      </c>
      <c r="M55" s="1">
        <f t="shared" si="1"/>
        <v>0.42400000000000004</v>
      </c>
      <c r="N55" s="14">
        <f t="shared" si="2"/>
        <v>0.49999999999999978</v>
      </c>
      <c r="O55" s="16">
        <f t="shared" si="3"/>
        <v>0.5</v>
      </c>
    </row>
    <row r="56" spans="11:15" x14ac:dyDescent="0.25">
      <c r="K56" s="5">
        <v>2.7</v>
      </c>
      <c r="L56" s="1">
        <f t="shared" si="0"/>
        <v>0.43199999999999994</v>
      </c>
      <c r="M56" s="1">
        <f t="shared" si="1"/>
        <v>0.43200000000000005</v>
      </c>
      <c r="N56" s="14">
        <f t="shared" si="2"/>
        <v>0.49999999999999989</v>
      </c>
      <c r="O56" s="16">
        <f t="shared" si="3"/>
        <v>0.5</v>
      </c>
    </row>
    <row r="57" spans="11:15" x14ac:dyDescent="0.25">
      <c r="K57" s="5">
        <v>2.75</v>
      </c>
      <c r="L57" s="1">
        <f t="shared" si="0"/>
        <v>0.43999999999999995</v>
      </c>
      <c r="M57" s="1">
        <f t="shared" si="1"/>
        <v>0.44000000000000006</v>
      </c>
      <c r="N57" s="14">
        <f t="shared" si="2"/>
        <v>0.49999999999999978</v>
      </c>
      <c r="O57" s="16">
        <f t="shared" si="3"/>
        <v>0.5</v>
      </c>
    </row>
  </sheetData>
  <mergeCells count="22">
    <mergeCell ref="AH1:AK1"/>
    <mergeCell ref="B1:F1"/>
    <mergeCell ref="R1:U1"/>
    <mergeCell ref="V1:Y1"/>
    <mergeCell ref="Z1:AC1"/>
    <mergeCell ref="AD1:AG1"/>
    <mergeCell ref="CH1:CK1"/>
    <mergeCell ref="CL1:CO1"/>
    <mergeCell ref="CP1:CS1"/>
    <mergeCell ref="B4:G4"/>
    <mergeCell ref="BJ1:BM1"/>
    <mergeCell ref="BN1:BQ1"/>
    <mergeCell ref="BR1:BU1"/>
    <mergeCell ref="BV1:BY1"/>
    <mergeCell ref="BZ1:CC1"/>
    <mergeCell ref="CD1:CG1"/>
    <mergeCell ref="AL1:AO1"/>
    <mergeCell ref="AP1:AS1"/>
    <mergeCell ref="AT1:AW1"/>
    <mergeCell ref="AX1:BA1"/>
    <mergeCell ref="BB1:BE1"/>
    <mergeCell ref="BF1:BI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3" tint="-0.499984740745262"/>
  </sheetPr>
  <dimension ref="A1:DM57"/>
  <sheetViews>
    <sheetView topLeftCell="F5" zoomScale="115" zoomScaleNormal="115" workbookViewId="0">
      <selection activeCell="F21" sqref="F21"/>
    </sheetView>
  </sheetViews>
  <sheetFormatPr defaultColWidth="9.140625" defaultRowHeight="15" x14ac:dyDescent="0.25"/>
  <cols>
    <col min="1" max="1" width="15" style="1" bestFit="1" customWidth="1"/>
    <col min="2" max="2" width="13.28515625" style="1" bestFit="1" customWidth="1"/>
    <col min="3" max="3" width="15" style="1" bestFit="1" customWidth="1"/>
    <col min="4" max="4" width="12.42578125" style="1" bestFit="1" customWidth="1"/>
    <col min="5" max="5" width="10.85546875" style="1" bestFit="1" customWidth="1"/>
    <col min="6" max="6" width="15" style="1" bestFit="1" customWidth="1"/>
    <col min="7" max="8" width="12.5703125" style="1" bestFit="1" customWidth="1"/>
    <col min="9" max="9" width="9.140625" style="1"/>
    <col min="10" max="10" width="12.5703125" style="1" bestFit="1" customWidth="1"/>
    <col min="11" max="11" width="9.140625" style="1"/>
    <col min="12" max="12" width="11.28515625" style="1" customWidth="1"/>
    <col min="13" max="13" width="10.85546875" style="1" bestFit="1" customWidth="1"/>
    <col min="14" max="14" width="26.42578125" style="1" bestFit="1" customWidth="1"/>
    <col min="15" max="15" width="34" style="1" bestFit="1" customWidth="1"/>
    <col min="16" max="16" width="40.5703125" style="1" bestFit="1" customWidth="1"/>
    <col min="17" max="16384" width="9.140625" style="1"/>
  </cols>
  <sheetData>
    <row r="1" spans="2:117" ht="15.75" thickBot="1" x14ac:dyDescent="0.3">
      <c r="B1" s="48" t="s">
        <v>9</v>
      </c>
      <c r="C1" s="49"/>
      <c r="D1" s="49"/>
      <c r="E1" s="49"/>
      <c r="F1" s="50"/>
      <c r="G1" s="23" t="s">
        <v>7</v>
      </c>
      <c r="K1" s="2" t="s">
        <v>10</v>
      </c>
      <c r="L1" s="12" t="s">
        <v>11</v>
      </c>
      <c r="M1" s="12" t="s">
        <v>12</v>
      </c>
      <c r="N1" s="12" t="s">
        <v>23</v>
      </c>
      <c r="O1" s="12" t="s">
        <v>24</v>
      </c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</row>
    <row r="2" spans="2:117" thickBot="1" x14ac:dyDescent="0.4">
      <c r="B2" s="24" t="s">
        <v>0</v>
      </c>
      <c r="C2" s="17" t="s">
        <v>3</v>
      </c>
      <c r="D2" s="17" t="s">
        <v>4</v>
      </c>
      <c r="E2" s="44" t="s">
        <v>8</v>
      </c>
      <c r="F2" s="45" t="s">
        <v>5</v>
      </c>
      <c r="G2" s="25" t="s">
        <v>1</v>
      </c>
      <c r="K2" s="5">
        <v>0.01</v>
      </c>
      <c r="L2" s="1">
        <f t="shared" ref="L2:L57" si="0">+($K2*$B$3)*(1-$B$3)</f>
        <v>1.5999999999999996E-3</v>
      </c>
      <c r="M2" s="1">
        <f t="shared" ref="M2:M57" si="1">+$K2*$C$3*(1-$C$3)</f>
        <v>1.6000000000000001E-3</v>
      </c>
      <c r="N2" s="14">
        <f t="shared" ref="N2:N57" si="2">(-($B$3+$L2)*$E$3^$G$3+($C$3+$L2)*($F$3^$G$3))/((-2*$L2*($E$3^$G$3))+(2*$L2*($F$3^$G$3)))</f>
        <v>0.49999999999998207</v>
      </c>
      <c r="O2" s="16">
        <f t="shared" ref="O2:O57" si="3">(($B$3*($E$3^$G$3))-L2*($E$3^$G$3)-$C$3*($F$3^$G$3)+L2*($F$3^$G$3))/((2*L2*($F$3^$G$3))-(2*L2*($E$3^$G$3)))</f>
        <v>0.49999999999999983</v>
      </c>
      <c r="T2" s="30"/>
      <c r="U2" s="31"/>
      <c r="V2" s="32"/>
      <c r="W2" s="32"/>
      <c r="X2" s="32"/>
      <c r="Y2" s="32"/>
      <c r="Z2" s="32"/>
      <c r="AA2" s="32"/>
    </row>
    <row r="3" spans="2:117" thickBot="1" x14ac:dyDescent="0.4">
      <c r="B3" s="26">
        <v>0.8</v>
      </c>
      <c r="C3" s="27">
        <v>0.2</v>
      </c>
      <c r="D3" s="21">
        <v>1</v>
      </c>
      <c r="E3" s="27">
        <f>1/B3</f>
        <v>1.25</v>
      </c>
      <c r="F3" s="28">
        <f>+D3/C3</f>
        <v>5</v>
      </c>
      <c r="G3" s="29">
        <v>1</v>
      </c>
      <c r="K3" s="5">
        <v>0.05</v>
      </c>
      <c r="L3" s="1">
        <f t="shared" si="0"/>
        <v>8.0000000000000002E-3</v>
      </c>
      <c r="M3" s="1">
        <f t="shared" si="1"/>
        <v>8.0000000000000019E-3</v>
      </c>
      <c r="N3" s="16">
        <f t="shared" si="2"/>
        <v>0.50000000000000044</v>
      </c>
      <c r="O3" s="16">
        <f t="shared" si="3"/>
        <v>0.49999999999999989</v>
      </c>
    </row>
    <row r="4" spans="2:117" x14ac:dyDescent="0.35">
      <c r="B4" s="46" t="s">
        <v>16</v>
      </c>
      <c r="C4" s="46"/>
      <c r="D4" s="46"/>
      <c r="E4" s="46"/>
      <c r="F4" s="46"/>
      <c r="G4" s="46"/>
      <c r="K4" s="5">
        <v>0.1</v>
      </c>
      <c r="L4" s="1">
        <f t="shared" si="0"/>
        <v>1.6E-2</v>
      </c>
      <c r="M4" s="1">
        <f t="shared" si="1"/>
        <v>1.6000000000000004E-2</v>
      </c>
      <c r="N4" s="16">
        <f t="shared" si="2"/>
        <v>0.50000000000000044</v>
      </c>
      <c r="O4" s="16">
        <f t="shared" si="3"/>
        <v>0.49999999999999989</v>
      </c>
    </row>
    <row r="5" spans="2:117" ht="14.45" x14ac:dyDescent="0.35">
      <c r="K5" s="5">
        <v>0.15</v>
      </c>
      <c r="L5" s="1">
        <f t="shared" si="0"/>
        <v>2.3999999999999994E-2</v>
      </c>
      <c r="M5" s="1">
        <f t="shared" si="1"/>
        <v>2.4E-2</v>
      </c>
      <c r="N5" s="16">
        <f t="shared" si="2"/>
        <v>0.50000000000000067</v>
      </c>
      <c r="O5" s="16">
        <f t="shared" si="3"/>
        <v>0.49999999999999983</v>
      </c>
    </row>
    <row r="6" spans="2:117" ht="15.6" x14ac:dyDescent="0.35">
      <c r="B6" s="19"/>
      <c r="F6" s="1" t="s">
        <v>22</v>
      </c>
      <c r="G6" s="2">
        <v>0.8</v>
      </c>
      <c r="K6" s="5">
        <v>0.2</v>
      </c>
      <c r="L6" s="1">
        <f t="shared" si="0"/>
        <v>3.2000000000000001E-2</v>
      </c>
      <c r="M6" s="1">
        <f t="shared" si="1"/>
        <v>3.2000000000000008E-2</v>
      </c>
      <c r="N6" s="16">
        <f t="shared" si="2"/>
        <v>0.50000000000000044</v>
      </c>
      <c r="O6" s="16">
        <f t="shared" si="3"/>
        <v>0.49999999999999989</v>
      </c>
    </row>
    <row r="7" spans="2:117" ht="15.6" x14ac:dyDescent="0.35">
      <c r="B7" s="19"/>
      <c r="F7" s="1" t="s">
        <v>24</v>
      </c>
      <c r="G7" s="2">
        <v>1</v>
      </c>
      <c r="K7" s="5">
        <v>0.25</v>
      </c>
      <c r="L7" s="1">
        <f t="shared" si="0"/>
        <v>3.9999999999999994E-2</v>
      </c>
      <c r="M7" s="1">
        <f t="shared" si="1"/>
        <v>4.0000000000000008E-2</v>
      </c>
      <c r="N7" s="16">
        <f t="shared" si="2"/>
        <v>0.49999999999999983</v>
      </c>
      <c r="O7" s="16">
        <f t="shared" si="3"/>
        <v>0.49999999999999983</v>
      </c>
    </row>
    <row r="8" spans="2:117" ht="15.6" x14ac:dyDescent="0.35">
      <c r="B8" s="19"/>
      <c r="F8" s="1" t="s">
        <v>25</v>
      </c>
      <c r="G8" s="2">
        <v>1.2</v>
      </c>
      <c r="K8" s="5">
        <v>0.3</v>
      </c>
      <c r="L8" s="1">
        <f t="shared" si="0"/>
        <v>4.7999999999999987E-2</v>
      </c>
      <c r="M8" s="1">
        <f t="shared" si="1"/>
        <v>4.8000000000000001E-2</v>
      </c>
      <c r="N8" s="14">
        <f t="shared" si="2"/>
        <v>0.5</v>
      </c>
      <c r="O8" s="16">
        <f t="shared" si="3"/>
        <v>0.50000000000000011</v>
      </c>
    </row>
    <row r="9" spans="2:117" ht="14.45" x14ac:dyDescent="0.35">
      <c r="F9" s="1" t="s">
        <v>21</v>
      </c>
      <c r="G9" s="2">
        <v>1</v>
      </c>
      <c r="K9" s="5">
        <v>0.35</v>
      </c>
      <c r="L9" s="1">
        <f t="shared" si="0"/>
        <v>5.599999999999998E-2</v>
      </c>
      <c r="M9" s="1">
        <f t="shared" si="1"/>
        <v>5.5999999999999994E-2</v>
      </c>
      <c r="N9" s="14">
        <f t="shared" si="2"/>
        <v>0.50000000000000011</v>
      </c>
      <c r="O9" s="16">
        <f t="shared" si="3"/>
        <v>0.50000000000000011</v>
      </c>
    </row>
    <row r="10" spans="2:117" ht="14.45" x14ac:dyDescent="0.35">
      <c r="F10" s="1" t="s">
        <v>23</v>
      </c>
      <c r="G10" s="2">
        <v>2</v>
      </c>
      <c r="K10" s="5">
        <v>0.4</v>
      </c>
      <c r="L10" s="1">
        <f t="shared" si="0"/>
        <v>6.4000000000000001E-2</v>
      </c>
      <c r="M10" s="1">
        <f t="shared" si="1"/>
        <v>6.4000000000000015E-2</v>
      </c>
      <c r="N10" s="14">
        <f t="shared" si="2"/>
        <v>0.5</v>
      </c>
      <c r="O10" s="16">
        <f t="shared" si="3"/>
        <v>0.50000000000000011</v>
      </c>
    </row>
    <row r="11" spans="2:117" ht="14.45" x14ac:dyDescent="0.35">
      <c r="F11" s="1" t="s">
        <v>26</v>
      </c>
      <c r="G11" s="2">
        <v>3</v>
      </c>
      <c r="K11" s="5">
        <v>0.45</v>
      </c>
      <c r="L11" s="1">
        <f t="shared" si="0"/>
        <v>7.1999999999999995E-2</v>
      </c>
      <c r="M11" s="1">
        <f t="shared" si="1"/>
        <v>7.2000000000000008E-2</v>
      </c>
      <c r="N11" s="14">
        <f t="shared" si="2"/>
        <v>0.5</v>
      </c>
      <c r="O11" s="16">
        <f t="shared" si="3"/>
        <v>0.5</v>
      </c>
    </row>
    <row r="12" spans="2:117" ht="14.45" x14ac:dyDescent="0.35">
      <c r="G12" s="2"/>
      <c r="K12" s="5">
        <v>0.5</v>
      </c>
      <c r="L12" s="1">
        <f t="shared" si="0"/>
        <v>7.9999999999999988E-2</v>
      </c>
      <c r="M12" s="1">
        <f t="shared" si="1"/>
        <v>8.0000000000000016E-2</v>
      </c>
      <c r="N12" s="14">
        <f t="shared" si="2"/>
        <v>0.50000000000000022</v>
      </c>
      <c r="O12" s="16">
        <f t="shared" si="3"/>
        <v>0.5</v>
      </c>
    </row>
    <row r="13" spans="2:117" ht="14.45" x14ac:dyDescent="0.35">
      <c r="G13" s="2"/>
      <c r="K13" s="5">
        <v>0.55000000000000004</v>
      </c>
      <c r="L13" s="1">
        <f t="shared" si="0"/>
        <v>8.7999999999999995E-2</v>
      </c>
      <c r="M13" s="1">
        <f t="shared" si="1"/>
        <v>8.8000000000000023E-2</v>
      </c>
      <c r="N13" s="14">
        <f t="shared" si="2"/>
        <v>0.50000000000000022</v>
      </c>
      <c r="O13" s="16">
        <f t="shared" si="3"/>
        <v>0.5</v>
      </c>
    </row>
    <row r="14" spans="2:117" ht="14.45" x14ac:dyDescent="0.35">
      <c r="G14" s="2"/>
      <c r="K14" s="5">
        <v>0.6</v>
      </c>
      <c r="L14" s="1">
        <f t="shared" si="0"/>
        <v>9.5999999999999974E-2</v>
      </c>
      <c r="M14" s="1">
        <f t="shared" si="1"/>
        <v>9.6000000000000002E-2</v>
      </c>
      <c r="N14" s="14">
        <f t="shared" si="2"/>
        <v>0.5</v>
      </c>
      <c r="O14" s="16">
        <f t="shared" si="3"/>
        <v>0.5</v>
      </c>
    </row>
    <row r="15" spans="2:117" ht="14.45" x14ac:dyDescent="0.35">
      <c r="G15" s="2"/>
      <c r="K15" s="5">
        <v>0.65</v>
      </c>
      <c r="L15" s="1">
        <f t="shared" si="0"/>
        <v>0.10399999999999998</v>
      </c>
      <c r="M15" s="1">
        <f t="shared" si="1"/>
        <v>0.10400000000000001</v>
      </c>
      <c r="N15" s="14">
        <f t="shared" si="2"/>
        <v>0.5</v>
      </c>
      <c r="O15" s="16">
        <f t="shared" si="3"/>
        <v>0.5</v>
      </c>
    </row>
    <row r="16" spans="2:117" ht="14.45" x14ac:dyDescent="0.35">
      <c r="G16" s="2"/>
      <c r="K16" s="5">
        <v>0.7</v>
      </c>
      <c r="L16" s="1">
        <f t="shared" si="0"/>
        <v>0.11199999999999996</v>
      </c>
      <c r="M16" s="1">
        <f t="shared" si="1"/>
        <v>0.11199999999999999</v>
      </c>
      <c r="N16" s="14">
        <f t="shared" si="2"/>
        <v>0.49999999999999956</v>
      </c>
      <c r="O16" s="16">
        <f t="shared" si="3"/>
        <v>0.50000000000000011</v>
      </c>
    </row>
    <row r="17" spans="1:24" ht="14.45" x14ac:dyDescent="0.35">
      <c r="G17" s="2"/>
      <c r="K17" s="5">
        <v>0.75</v>
      </c>
      <c r="L17" s="13">
        <f t="shared" si="0"/>
        <v>0.12</v>
      </c>
      <c r="M17" s="1">
        <f t="shared" si="1"/>
        <v>0.12000000000000002</v>
      </c>
      <c r="N17" s="14">
        <f t="shared" si="2"/>
        <v>0.5</v>
      </c>
      <c r="O17" s="16">
        <f t="shared" si="3"/>
        <v>0.5</v>
      </c>
    </row>
    <row r="18" spans="1:24" ht="14.45" x14ac:dyDescent="0.35">
      <c r="G18" s="2"/>
      <c r="K18" s="5">
        <v>0.8</v>
      </c>
      <c r="L18" s="1">
        <f t="shared" si="0"/>
        <v>0.128</v>
      </c>
      <c r="M18" s="1">
        <f t="shared" si="1"/>
        <v>0.12800000000000003</v>
      </c>
      <c r="N18" s="14">
        <f t="shared" si="2"/>
        <v>0.5</v>
      </c>
      <c r="O18" s="16">
        <f t="shared" si="3"/>
        <v>0.5</v>
      </c>
    </row>
    <row r="19" spans="1:24" ht="14.45" x14ac:dyDescent="0.35">
      <c r="A19" s="1" t="s">
        <v>22</v>
      </c>
      <c r="B19" s="1" t="s">
        <v>24</v>
      </c>
      <c r="C19" s="1" t="s">
        <v>25</v>
      </c>
      <c r="D19" s="1" t="s">
        <v>21</v>
      </c>
      <c r="E19" s="1" t="s">
        <v>23</v>
      </c>
      <c r="F19" s="1" t="s">
        <v>26</v>
      </c>
      <c r="G19" s="2"/>
      <c r="K19" s="5">
        <v>0.85</v>
      </c>
      <c r="L19" s="1">
        <f t="shared" si="0"/>
        <v>0.13599999999999998</v>
      </c>
      <c r="M19" s="1">
        <f t="shared" si="1"/>
        <v>0.13600000000000001</v>
      </c>
      <c r="N19" s="14">
        <f t="shared" si="2"/>
        <v>0.49999999999999956</v>
      </c>
      <c r="O19" s="16">
        <f t="shared" si="3"/>
        <v>0.5</v>
      </c>
      <c r="P19" s="42"/>
    </row>
    <row r="20" spans="1:24" ht="14.45" x14ac:dyDescent="0.35">
      <c r="A20" s="2">
        <v>0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/>
      <c r="K20" s="5">
        <v>0.9</v>
      </c>
      <c r="L20" s="1">
        <f t="shared" si="0"/>
        <v>0.14399999999999999</v>
      </c>
      <c r="M20" s="1">
        <f t="shared" si="1"/>
        <v>0.14400000000000002</v>
      </c>
      <c r="N20" s="14">
        <f t="shared" si="2"/>
        <v>0.49999999999999961</v>
      </c>
      <c r="O20" s="16">
        <f t="shared" si="3"/>
        <v>0.5</v>
      </c>
    </row>
    <row r="21" spans="1:24" ht="14.45" x14ac:dyDescent="0.35">
      <c r="A21" s="2">
        <v>0</v>
      </c>
      <c r="B21" s="2">
        <v>0</v>
      </c>
      <c r="C21" s="2">
        <v>0</v>
      </c>
      <c r="D21" s="1">
        <v>0</v>
      </c>
      <c r="E21" s="1">
        <v>0</v>
      </c>
      <c r="F21" s="2">
        <v>0</v>
      </c>
      <c r="G21" s="2"/>
      <c r="K21" s="5">
        <v>0.95</v>
      </c>
      <c r="L21" s="1">
        <f t="shared" si="0"/>
        <v>0.15199999999999997</v>
      </c>
      <c r="M21" s="1">
        <f t="shared" si="1"/>
        <v>0.15200000000000002</v>
      </c>
      <c r="N21" s="14">
        <f t="shared" si="2"/>
        <v>0.5</v>
      </c>
      <c r="O21" s="16">
        <f t="shared" si="3"/>
        <v>0.5</v>
      </c>
    </row>
    <row r="22" spans="1:24" ht="14.45" x14ac:dyDescent="0.35">
      <c r="A22" s="2">
        <v>0</v>
      </c>
      <c r="B22" s="2">
        <v>0</v>
      </c>
      <c r="C22" s="2">
        <v>0</v>
      </c>
      <c r="D22" s="1">
        <v>0</v>
      </c>
      <c r="E22" s="1">
        <v>0</v>
      </c>
      <c r="F22" s="2">
        <v>0</v>
      </c>
      <c r="G22" s="2"/>
      <c r="K22" s="5">
        <v>1</v>
      </c>
      <c r="L22" s="1">
        <f t="shared" si="0"/>
        <v>0.15999999999999998</v>
      </c>
      <c r="M22" s="1">
        <f t="shared" si="1"/>
        <v>0.16000000000000003</v>
      </c>
      <c r="N22" s="14">
        <f t="shared" si="2"/>
        <v>0.5</v>
      </c>
      <c r="O22" s="16">
        <f t="shared" si="3"/>
        <v>0.5</v>
      </c>
    </row>
    <row r="23" spans="1:24" ht="14.45" x14ac:dyDescent="0.35">
      <c r="A23" s="2">
        <v>0</v>
      </c>
      <c r="B23" s="2">
        <v>0</v>
      </c>
      <c r="C23" s="2">
        <v>0</v>
      </c>
      <c r="D23" s="1">
        <v>0</v>
      </c>
      <c r="E23" s="1">
        <v>0</v>
      </c>
      <c r="F23" s="2">
        <v>0</v>
      </c>
      <c r="K23" s="5">
        <v>1.05</v>
      </c>
      <c r="L23" s="1">
        <f t="shared" si="0"/>
        <v>0.16799999999999998</v>
      </c>
      <c r="M23" s="1">
        <f t="shared" si="1"/>
        <v>0.16800000000000004</v>
      </c>
      <c r="N23" s="14">
        <f t="shared" si="2"/>
        <v>0.5</v>
      </c>
      <c r="O23" s="16">
        <f t="shared" si="3"/>
        <v>0.5</v>
      </c>
    </row>
    <row r="24" spans="1:24" ht="14.45" x14ac:dyDescent="0.35">
      <c r="A24" s="2">
        <v>0</v>
      </c>
      <c r="B24" s="2">
        <v>0</v>
      </c>
      <c r="C24" s="2">
        <v>0</v>
      </c>
      <c r="D24" s="1">
        <v>0</v>
      </c>
      <c r="E24" s="1">
        <v>0</v>
      </c>
      <c r="F24" s="2">
        <v>0</v>
      </c>
      <c r="K24" s="5">
        <v>1.1000000000000001</v>
      </c>
      <c r="L24" s="1">
        <f t="shared" si="0"/>
        <v>0.17599999999999999</v>
      </c>
      <c r="M24" s="1">
        <f t="shared" si="1"/>
        <v>0.17600000000000005</v>
      </c>
      <c r="N24" s="14">
        <f t="shared" si="2"/>
        <v>0.5</v>
      </c>
      <c r="O24" s="16">
        <f t="shared" si="3"/>
        <v>0.5</v>
      </c>
    </row>
    <row r="25" spans="1:24" x14ac:dyDescent="0.25">
      <c r="A25" s="2">
        <v>0</v>
      </c>
      <c r="B25" s="2">
        <v>0</v>
      </c>
      <c r="C25" s="2">
        <v>0</v>
      </c>
      <c r="D25" s="1">
        <v>0</v>
      </c>
      <c r="E25" s="1">
        <v>0</v>
      </c>
      <c r="F25" s="2">
        <v>0</v>
      </c>
      <c r="K25" s="5">
        <v>1.1499999999999999</v>
      </c>
      <c r="L25" s="1">
        <f t="shared" si="0"/>
        <v>0.18399999999999994</v>
      </c>
      <c r="M25" s="1">
        <f t="shared" si="1"/>
        <v>0.184</v>
      </c>
      <c r="N25" s="14">
        <f t="shared" si="2"/>
        <v>0.5</v>
      </c>
      <c r="O25" s="16">
        <f t="shared" si="3"/>
        <v>0.5</v>
      </c>
      <c r="W25" s="14"/>
      <c r="X25" s="14"/>
    </row>
    <row r="26" spans="1:24" x14ac:dyDescent="0.25">
      <c r="K26" s="5">
        <v>1.2</v>
      </c>
      <c r="L26" s="1">
        <f t="shared" si="0"/>
        <v>0.19199999999999995</v>
      </c>
      <c r="M26" s="1">
        <f t="shared" si="1"/>
        <v>0.192</v>
      </c>
      <c r="N26" s="14">
        <f t="shared" si="2"/>
        <v>0.5</v>
      </c>
      <c r="O26" s="16">
        <f t="shared" si="3"/>
        <v>0.5</v>
      </c>
    </row>
    <row r="27" spans="1:24" x14ac:dyDescent="0.25">
      <c r="K27" s="5">
        <v>1.25</v>
      </c>
      <c r="L27" s="1">
        <f t="shared" si="0"/>
        <v>0.19999999999999996</v>
      </c>
      <c r="M27" s="1">
        <f t="shared" si="1"/>
        <v>0.2</v>
      </c>
      <c r="N27" s="14">
        <f t="shared" si="2"/>
        <v>0.5</v>
      </c>
      <c r="O27" s="16">
        <f t="shared" si="3"/>
        <v>0.5</v>
      </c>
    </row>
    <row r="28" spans="1:24" x14ac:dyDescent="0.25">
      <c r="K28" s="5">
        <v>1.3</v>
      </c>
      <c r="L28" s="1">
        <f t="shared" si="0"/>
        <v>0.20799999999999996</v>
      </c>
      <c r="M28" s="1">
        <f t="shared" si="1"/>
        <v>0.20800000000000002</v>
      </c>
      <c r="N28" s="14">
        <f t="shared" si="2"/>
        <v>0.50000000000000011</v>
      </c>
      <c r="O28" s="16">
        <f t="shared" si="3"/>
        <v>0.5</v>
      </c>
    </row>
    <row r="29" spans="1:24" x14ac:dyDescent="0.25">
      <c r="K29" s="5">
        <v>1.35</v>
      </c>
      <c r="L29" s="1">
        <f t="shared" si="0"/>
        <v>0.21599999999999997</v>
      </c>
      <c r="M29" s="1">
        <f t="shared" si="1"/>
        <v>0.21600000000000003</v>
      </c>
      <c r="N29" s="14">
        <f t="shared" si="2"/>
        <v>0.50000000000000011</v>
      </c>
      <c r="O29" s="16">
        <f t="shared" si="3"/>
        <v>0.5</v>
      </c>
    </row>
    <row r="30" spans="1:24" s="31" customFormat="1" x14ac:dyDescent="0.25">
      <c r="K30" s="5">
        <v>1.4</v>
      </c>
      <c r="L30" s="1">
        <f t="shared" si="0"/>
        <v>0.22399999999999992</v>
      </c>
      <c r="M30" s="1">
        <f t="shared" si="1"/>
        <v>0.22399999999999998</v>
      </c>
      <c r="N30" s="14">
        <f t="shared" si="2"/>
        <v>0.49999999999999994</v>
      </c>
      <c r="O30" s="16">
        <f t="shared" si="3"/>
        <v>0.5</v>
      </c>
    </row>
    <row r="31" spans="1:24" s="31" customFormat="1" x14ac:dyDescent="0.25">
      <c r="K31" s="5">
        <v>1.45</v>
      </c>
      <c r="L31" s="1">
        <f t="shared" si="0"/>
        <v>0.23199999999999993</v>
      </c>
      <c r="M31" s="1">
        <f t="shared" si="1"/>
        <v>0.23199999999999998</v>
      </c>
      <c r="N31" s="14">
        <f t="shared" si="2"/>
        <v>0.49999999999999994</v>
      </c>
      <c r="O31" s="16">
        <f t="shared" si="3"/>
        <v>0.5</v>
      </c>
    </row>
    <row r="32" spans="1:24" x14ac:dyDescent="0.25">
      <c r="K32" s="5">
        <v>1.5</v>
      </c>
      <c r="L32" s="1">
        <f t="shared" si="0"/>
        <v>0.24</v>
      </c>
      <c r="M32" s="1">
        <f t="shared" si="1"/>
        <v>0.24000000000000005</v>
      </c>
      <c r="N32" s="14">
        <f t="shared" si="2"/>
        <v>0.50000000000000011</v>
      </c>
      <c r="O32" s="16">
        <f t="shared" si="3"/>
        <v>0.5</v>
      </c>
    </row>
    <row r="33" spans="11:15" x14ac:dyDescent="0.25">
      <c r="K33" s="5">
        <v>1.55</v>
      </c>
      <c r="L33" s="1">
        <f t="shared" si="0"/>
        <v>0.248</v>
      </c>
      <c r="M33" s="1">
        <f t="shared" si="1"/>
        <v>0.24800000000000005</v>
      </c>
      <c r="N33" s="14">
        <f t="shared" si="2"/>
        <v>0.50000000000000011</v>
      </c>
      <c r="O33" s="16">
        <f t="shared" si="3"/>
        <v>0.5</v>
      </c>
    </row>
    <row r="34" spans="11:15" x14ac:dyDescent="0.25">
      <c r="K34" s="5">
        <v>1.6</v>
      </c>
      <c r="L34" s="1">
        <f t="shared" si="0"/>
        <v>0.25600000000000001</v>
      </c>
      <c r="M34" s="1">
        <f t="shared" si="1"/>
        <v>0.25600000000000006</v>
      </c>
      <c r="N34" s="14">
        <f t="shared" si="2"/>
        <v>0.50000000000000011</v>
      </c>
      <c r="O34" s="16">
        <f t="shared" si="3"/>
        <v>0.5</v>
      </c>
    </row>
    <row r="35" spans="11:15" x14ac:dyDescent="0.25">
      <c r="K35" s="5">
        <v>1.65</v>
      </c>
      <c r="L35" s="1">
        <f t="shared" si="0"/>
        <v>0.26399999999999996</v>
      </c>
      <c r="M35" s="1">
        <f t="shared" si="1"/>
        <v>0.26400000000000001</v>
      </c>
      <c r="N35" s="14">
        <f t="shared" si="2"/>
        <v>0.49999999999999994</v>
      </c>
      <c r="O35" s="16">
        <f t="shared" si="3"/>
        <v>0.5</v>
      </c>
    </row>
    <row r="36" spans="11:15" x14ac:dyDescent="0.25">
      <c r="K36" s="5">
        <v>1.7</v>
      </c>
      <c r="L36" s="1">
        <f t="shared" si="0"/>
        <v>0.27199999999999996</v>
      </c>
      <c r="M36" s="1">
        <f t="shared" si="1"/>
        <v>0.27200000000000002</v>
      </c>
      <c r="N36" s="14">
        <f t="shared" si="2"/>
        <v>0.49999999999999989</v>
      </c>
      <c r="O36" s="16">
        <f t="shared" si="3"/>
        <v>0.5</v>
      </c>
    </row>
    <row r="37" spans="11:15" x14ac:dyDescent="0.25">
      <c r="K37" s="5">
        <v>1.75</v>
      </c>
      <c r="L37" s="1">
        <f t="shared" si="0"/>
        <v>0.27999999999999997</v>
      </c>
      <c r="M37" s="1">
        <f t="shared" si="1"/>
        <v>0.28000000000000003</v>
      </c>
      <c r="N37" s="14">
        <f t="shared" si="2"/>
        <v>0.5</v>
      </c>
      <c r="O37" s="16">
        <f t="shared" si="3"/>
        <v>0.5</v>
      </c>
    </row>
    <row r="38" spans="11:15" x14ac:dyDescent="0.25">
      <c r="K38" s="5">
        <v>1.8</v>
      </c>
      <c r="L38" s="1">
        <f t="shared" si="0"/>
        <v>0.28799999999999998</v>
      </c>
      <c r="M38" s="1">
        <f t="shared" si="1"/>
        <v>0.28800000000000003</v>
      </c>
      <c r="N38" s="14">
        <f t="shared" si="2"/>
        <v>0.49999999999999989</v>
      </c>
      <c r="O38" s="16">
        <f t="shared" si="3"/>
        <v>0.5</v>
      </c>
    </row>
    <row r="39" spans="11:15" x14ac:dyDescent="0.25">
      <c r="K39" s="5">
        <v>1.85</v>
      </c>
      <c r="L39" s="1">
        <f t="shared" si="0"/>
        <v>0.29599999999999999</v>
      </c>
      <c r="M39" s="1">
        <f t="shared" si="1"/>
        <v>0.29600000000000004</v>
      </c>
      <c r="N39" s="14">
        <f t="shared" si="2"/>
        <v>0.5</v>
      </c>
      <c r="O39" s="16">
        <f t="shared" si="3"/>
        <v>0.5</v>
      </c>
    </row>
    <row r="40" spans="11:15" x14ac:dyDescent="0.25">
      <c r="K40" s="5">
        <v>1.9</v>
      </c>
      <c r="L40" s="1">
        <f t="shared" si="0"/>
        <v>0.30399999999999994</v>
      </c>
      <c r="M40" s="1">
        <f t="shared" si="1"/>
        <v>0.30400000000000005</v>
      </c>
      <c r="N40" s="14">
        <f t="shared" si="2"/>
        <v>0.50000000000000011</v>
      </c>
      <c r="O40" s="16">
        <f t="shared" si="3"/>
        <v>0.5</v>
      </c>
    </row>
    <row r="41" spans="11:15" x14ac:dyDescent="0.25">
      <c r="K41" s="5">
        <v>1.95</v>
      </c>
      <c r="L41" s="1">
        <f t="shared" si="0"/>
        <v>0.31199999999999994</v>
      </c>
      <c r="M41" s="1">
        <f t="shared" si="1"/>
        <v>0.31200000000000006</v>
      </c>
      <c r="N41" s="14">
        <f t="shared" si="2"/>
        <v>0.50000000000000011</v>
      </c>
      <c r="O41" s="16">
        <f t="shared" si="3"/>
        <v>0.5</v>
      </c>
    </row>
    <row r="42" spans="11:15" x14ac:dyDescent="0.25">
      <c r="K42" s="5">
        <v>2</v>
      </c>
      <c r="L42" s="1">
        <f t="shared" si="0"/>
        <v>0.31999999999999995</v>
      </c>
      <c r="M42" s="1">
        <f t="shared" si="1"/>
        <v>0.32000000000000006</v>
      </c>
      <c r="N42" s="14">
        <f t="shared" si="2"/>
        <v>0.50000000000000011</v>
      </c>
      <c r="O42" s="16">
        <f t="shared" si="3"/>
        <v>0.5</v>
      </c>
    </row>
    <row r="43" spans="11:15" x14ac:dyDescent="0.25">
      <c r="K43" s="5">
        <v>2.0499999999999998</v>
      </c>
      <c r="L43" s="1">
        <f t="shared" si="0"/>
        <v>0.3279999999999999</v>
      </c>
      <c r="M43" s="1">
        <f t="shared" si="1"/>
        <v>0.32800000000000001</v>
      </c>
      <c r="N43" s="14">
        <f t="shared" si="2"/>
        <v>0.50000000000000011</v>
      </c>
      <c r="O43" s="16">
        <f t="shared" si="3"/>
        <v>0.5</v>
      </c>
    </row>
    <row r="44" spans="11:15" x14ac:dyDescent="0.25">
      <c r="K44" s="5">
        <v>2.1</v>
      </c>
      <c r="L44" s="1">
        <f t="shared" si="0"/>
        <v>0.33599999999999997</v>
      </c>
      <c r="M44" s="1">
        <f t="shared" si="1"/>
        <v>0.33600000000000008</v>
      </c>
      <c r="N44" s="14">
        <f t="shared" si="2"/>
        <v>0.50000000000000011</v>
      </c>
      <c r="O44" s="16">
        <f t="shared" si="3"/>
        <v>0.5</v>
      </c>
    </row>
    <row r="45" spans="11:15" x14ac:dyDescent="0.25">
      <c r="K45" s="5">
        <v>2.15</v>
      </c>
      <c r="L45" s="1">
        <f t="shared" si="0"/>
        <v>0.34399999999999992</v>
      </c>
      <c r="M45" s="1">
        <f t="shared" si="1"/>
        <v>0.34400000000000003</v>
      </c>
      <c r="N45" s="14">
        <f t="shared" si="2"/>
        <v>0.50000000000000011</v>
      </c>
      <c r="O45" s="16">
        <f t="shared" si="3"/>
        <v>0.5</v>
      </c>
    </row>
    <row r="46" spans="11:15" x14ac:dyDescent="0.25">
      <c r="K46" s="5">
        <v>2.2000000000000002</v>
      </c>
      <c r="L46" s="1">
        <f t="shared" si="0"/>
        <v>0.35199999999999998</v>
      </c>
      <c r="M46" s="1">
        <f t="shared" si="1"/>
        <v>0.35200000000000009</v>
      </c>
      <c r="N46" s="14">
        <f t="shared" si="2"/>
        <v>0.50000000000000011</v>
      </c>
      <c r="O46" s="16">
        <f t="shared" si="3"/>
        <v>0.5</v>
      </c>
    </row>
    <row r="47" spans="11:15" x14ac:dyDescent="0.25">
      <c r="K47" s="5">
        <v>2.25</v>
      </c>
      <c r="L47" s="1">
        <f t="shared" si="0"/>
        <v>0.35999999999999993</v>
      </c>
      <c r="M47" s="1">
        <f t="shared" si="1"/>
        <v>0.36000000000000004</v>
      </c>
      <c r="N47" s="14">
        <f t="shared" si="2"/>
        <v>0.50000000000000011</v>
      </c>
      <c r="O47" s="16">
        <f t="shared" si="3"/>
        <v>0.5</v>
      </c>
    </row>
    <row r="48" spans="11:15" x14ac:dyDescent="0.25">
      <c r="K48" s="5">
        <v>2.2999999999999998</v>
      </c>
      <c r="L48" s="1">
        <f t="shared" si="0"/>
        <v>0.36799999999999988</v>
      </c>
      <c r="M48" s="1">
        <f t="shared" si="1"/>
        <v>0.36799999999999999</v>
      </c>
      <c r="N48" s="14">
        <f t="shared" si="2"/>
        <v>0.49999999999999983</v>
      </c>
      <c r="O48" s="16">
        <f t="shared" si="3"/>
        <v>0.5</v>
      </c>
    </row>
    <row r="49" spans="11:15" x14ac:dyDescent="0.25">
      <c r="K49" s="5">
        <v>2.35</v>
      </c>
      <c r="L49" s="1">
        <f t="shared" si="0"/>
        <v>0.37599999999999995</v>
      </c>
      <c r="M49" s="1">
        <f t="shared" si="1"/>
        <v>0.37600000000000006</v>
      </c>
      <c r="N49" s="14">
        <f t="shared" si="2"/>
        <v>0.50000000000000011</v>
      </c>
      <c r="O49" s="16">
        <f t="shared" si="3"/>
        <v>0.5</v>
      </c>
    </row>
    <row r="50" spans="11:15" x14ac:dyDescent="0.25">
      <c r="K50" s="5">
        <v>2.4</v>
      </c>
      <c r="L50" s="1">
        <f t="shared" si="0"/>
        <v>0.3839999999999999</v>
      </c>
      <c r="M50" s="1">
        <f t="shared" si="1"/>
        <v>0.38400000000000001</v>
      </c>
      <c r="N50" s="14">
        <f t="shared" si="2"/>
        <v>0.49999999999999983</v>
      </c>
      <c r="O50" s="16">
        <f t="shared" si="3"/>
        <v>0.5</v>
      </c>
    </row>
    <row r="51" spans="11:15" x14ac:dyDescent="0.25">
      <c r="K51" s="5">
        <v>2.4500000000000002</v>
      </c>
      <c r="L51" s="1">
        <f t="shared" si="0"/>
        <v>0.39199999999999996</v>
      </c>
      <c r="M51" s="1">
        <f t="shared" si="1"/>
        <v>0.39200000000000007</v>
      </c>
      <c r="N51" s="14">
        <f t="shared" si="2"/>
        <v>0.50000000000000011</v>
      </c>
      <c r="O51" s="16">
        <f t="shared" si="3"/>
        <v>0.5</v>
      </c>
    </row>
    <row r="52" spans="11:15" x14ac:dyDescent="0.25">
      <c r="K52" s="5">
        <v>2.5</v>
      </c>
      <c r="L52" s="1">
        <f t="shared" si="0"/>
        <v>0.39999999999999991</v>
      </c>
      <c r="M52" s="1">
        <f t="shared" si="1"/>
        <v>0.4</v>
      </c>
      <c r="N52" s="14">
        <f t="shared" si="2"/>
        <v>0.49999999999999983</v>
      </c>
      <c r="O52" s="16">
        <f t="shared" si="3"/>
        <v>0.5</v>
      </c>
    </row>
    <row r="53" spans="11:15" x14ac:dyDescent="0.25">
      <c r="K53" s="5">
        <v>2.5499999999999998</v>
      </c>
      <c r="L53" s="1">
        <f t="shared" si="0"/>
        <v>0.40799999999999992</v>
      </c>
      <c r="M53" s="1">
        <f t="shared" si="1"/>
        <v>0.40800000000000003</v>
      </c>
      <c r="N53" s="14">
        <f t="shared" si="2"/>
        <v>0.49999999999999978</v>
      </c>
      <c r="O53" s="16">
        <f t="shared" si="3"/>
        <v>0.5</v>
      </c>
    </row>
    <row r="54" spans="11:15" x14ac:dyDescent="0.25">
      <c r="K54" s="5">
        <v>2.6</v>
      </c>
      <c r="L54" s="1">
        <f t="shared" si="0"/>
        <v>0.41599999999999993</v>
      </c>
      <c r="M54" s="1">
        <f t="shared" si="1"/>
        <v>0.41600000000000004</v>
      </c>
      <c r="N54" s="14">
        <f t="shared" si="2"/>
        <v>0.49999999999999983</v>
      </c>
      <c r="O54" s="16">
        <f t="shared" si="3"/>
        <v>0.5</v>
      </c>
    </row>
    <row r="55" spans="11:15" x14ac:dyDescent="0.25">
      <c r="K55" s="5">
        <v>2.65</v>
      </c>
      <c r="L55" s="1">
        <f t="shared" si="0"/>
        <v>0.42399999999999993</v>
      </c>
      <c r="M55" s="1">
        <f t="shared" si="1"/>
        <v>0.42400000000000004</v>
      </c>
      <c r="N55" s="14">
        <f t="shared" si="2"/>
        <v>0.49999999999999978</v>
      </c>
      <c r="O55" s="16">
        <f t="shared" si="3"/>
        <v>0.5</v>
      </c>
    </row>
    <row r="56" spans="11:15" x14ac:dyDescent="0.25">
      <c r="K56" s="5">
        <v>2.7</v>
      </c>
      <c r="L56" s="1">
        <f t="shared" si="0"/>
        <v>0.43199999999999994</v>
      </c>
      <c r="M56" s="1">
        <f t="shared" si="1"/>
        <v>0.43200000000000005</v>
      </c>
      <c r="N56" s="14">
        <f t="shared" si="2"/>
        <v>0.49999999999999989</v>
      </c>
      <c r="O56" s="16">
        <f t="shared" si="3"/>
        <v>0.5</v>
      </c>
    </row>
    <row r="57" spans="11:15" x14ac:dyDescent="0.25">
      <c r="K57" s="5">
        <v>2.75</v>
      </c>
      <c r="L57" s="1">
        <f t="shared" si="0"/>
        <v>0.43999999999999995</v>
      </c>
      <c r="M57" s="1">
        <f t="shared" si="1"/>
        <v>0.44000000000000006</v>
      </c>
      <c r="N57" s="14">
        <f t="shared" si="2"/>
        <v>0.49999999999999978</v>
      </c>
      <c r="O57" s="16">
        <f t="shared" si="3"/>
        <v>0.5</v>
      </c>
    </row>
  </sheetData>
  <mergeCells count="22">
    <mergeCell ref="AH1:AK1"/>
    <mergeCell ref="B1:F1"/>
    <mergeCell ref="R1:U1"/>
    <mergeCell ref="V1:Y1"/>
    <mergeCell ref="Z1:AC1"/>
    <mergeCell ref="AD1:AG1"/>
    <mergeCell ref="CH1:CK1"/>
    <mergeCell ref="CL1:CO1"/>
    <mergeCell ref="CP1:CS1"/>
    <mergeCell ref="B4:G4"/>
    <mergeCell ref="BJ1:BM1"/>
    <mergeCell ref="BN1:BQ1"/>
    <mergeCell ref="BR1:BU1"/>
    <mergeCell ref="BV1:BY1"/>
    <mergeCell ref="BZ1:CC1"/>
    <mergeCell ref="CD1:CG1"/>
    <mergeCell ref="AL1:AO1"/>
    <mergeCell ref="AP1:AS1"/>
    <mergeCell ref="AT1:AW1"/>
    <mergeCell ref="AX1:BA1"/>
    <mergeCell ref="BB1:BE1"/>
    <mergeCell ref="BF1:BI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E135"/>
  <sheetViews>
    <sheetView topLeftCell="AD7" zoomScale="50" zoomScaleNormal="50" workbookViewId="0">
      <selection activeCell="AT4" sqref="AT4:AY4"/>
    </sheetView>
  </sheetViews>
  <sheetFormatPr defaultColWidth="9.140625" defaultRowHeight="15" x14ac:dyDescent="0.25"/>
  <cols>
    <col min="1" max="22" width="9.140625" style="1"/>
    <col min="23" max="23" width="9.140625" style="35"/>
    <col min="24" max="43" width="9.140625" style="1"/>
    <col min="44" max="44" width="8.7109375" style="35" bestFit="1" customWidth="1"/>
    <col min="45" max="45" width="11.42578125" style="1" bestFit="1" customWidth="1"/>
    <col min="46" max="48" width="9.140625" style="1"/>
    <col min="49" max="49" width="12.28515625" style="1" bestFit="1" customWidth="1"/>
    <col min="50" max="50" width="28.42578125" style="1" bestFit="1" customWidth="1"/>
    <col min="51" max="51" width="17.85546875" style="1" bestFit="1" customWidth="1"/>
    <col min="52" max="52" width="12.5703125" style="1" bestFit="1" customWidth="1"/>
    <col min="53" max="53" width="9.140625" style="1"/>
    <col min="54" max="54" width="12.5703125" style="1" bestFit="1" customWidth="1"/>
    <col min="55" max="55" width="9.140625" style="1"/>
    <col min="56" max="56" width="11.28515625" style="1" customWidth="1"/>
    <col min="57" max="57" width="10.85546875" style="1" bestFit="1" customWidth="1"/>
    <col min="58" max="58" width="26.42578125" style="1" bestFit="1" customWidth="1"/>
    <col min="59" max="59" width="34" style="1" bestFit="1" customWidth="1"/>
    <col min="60" max="60" width="40.5703125" style="1" bestFit="1" customWidth="1"/>
    <col min="61" max="16384" width="9.140625" style="1"/>
  </cols>
  <sheetData>
    <row r="1" spans="11:161" ht="15.75" thickBot="1" x14ac:dyDescent="0.3">
      <c r="K1" s="2"/>
      <c r="L1" s="2"/>
      <c r="W1" s="1"/>
      <c r="AR1" s="1"/>
      <c r="AT1" s="48" t="s">
        <v>9</v>
      </c>
      <c r="AU1" s="49"/>
      <c r="AV1" s="49"/>
      <c r="AW1" s="49"/>
      <c r="AX1" s="50"/>
      <c r="AY1" s="23" t="s">
        <v>7</v>
      </c>
      <c r="BC1" s="2" t="s">
        <v>10</v>
      </c>
      <c r="BD1" s="12" t="s">
        <v>11</v>
      </c>
      <c r="BE1" s="12" t="s">
        <v>12</v>
      </c>
      <c r="BF1" s="12" t="s">
        <v>17</v>
      </c>
      <c r="BG1" s="12" t="s">
        <v>18</v>
      </c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</row>
    <row r="2" spans="11:161" ht="15.75" thickBot="1" x14ac:dyDescent="0.3">
      <c r="K2" s="2"/>
      <c r="L2" s="2"/>
      <c r="W2" s="1"/>
      <c r="AR2" s="1"/>
      <c r="AT2" s="24" t="s">
        <v>0</v>
      </c>
      <c r="AU2" s="17" t="s">
        <v>3</v>
      </c>
      <c r="AV2" s="17" t="s">
        <v>4</v>
      </c>
      <c r="AW2" s="18" t="s">
        <v>8</v>
      </c>
      <c r="AX2" s="22" t="s">
        <v>5</v>
      </c>
      <c r="AY2" s="25" t="s">
        <v>1</v>
      </c>
      <c r="BC2" s="5">
        <v>0.01</v>
      </c>
      <c r="BD2" s="1">
        <f t="shared" ref="BD2:BD29" si="0">+($BC2*$AT$3)*(1-$AT$3)</f>
        <v>1.5999999999999996E-3</v>
      </c>
      <c r="BE2" s="1">
        <f t="shared" ref="BE2:BE29" si="1">+$BC2*$AU$3*(1-$AU$3)</f>
        <v>1.6000000000000001E-3</v>
      </c>
      <c r="BF2" s="14">
        <f t="shared" ref="BF2:BF29" si="2">(-($AT$3+$BD2)*$AW$3^$AY$3+($AU$3+$BD2)*($AX$3^$AY$3))/((-2*$BD2*($AW$3^$AY$3))+(2*$BD2*($AX$3^$AY$3)))</f>
        <v>25.965642356064624</v>
      </c>
      <c r="BG2" s="15">
        <f t="shared" ref="BG2:BG29" si="3">(($AT$3*($AW$3^$AY$3))-BD2*($AW$3^$AY$3)-$AU$3*($AX$3^$AY$3)+BD2*($AX$3^$AY$3))/((2*BD2*($AX$3^$AY$3))-(2*BD2*($AW$3^$AY$3)))</f>
        <v>-24.965642356064627</v>
      </c>
      <c r="BL2" s="30"/>
      <c r="BM2" s="31"/>
      <c r="BN2" s="32"/>
      <c r="BO2" s="32"/>
      <c r="BP2" s="32"/>
      <c r="BQ2" s="32"/>
      <c r="BR2" s="32"/>
      <c r="BS2" s="32"/>
    </row>
    <row r="3" spans="11:161" ht="15.75" thickBot="1" x14ac:dyDescent="0.3">
      <c r="W3" s="1"/>
      <c r="AR3" s="1"/>
      <c r="AT3" s="26">
        <v>0.8</v>
      </c>
      <c r="AU3" s="27">
        <v>0.2</v>
      </c>
      <c r="AV3" s="21">
        <v>1</v>
      </c>
      <c r="AW3" s="27">
        <f>1/AT3</f>
        <v>1.25</v>
      </c>
      <c r="AX3" s="28">
        <f>+AV3/AU3</f>
        <v>5</v>
      </c>
      <c r="AY3" s="29">
        <v>1.3</v>
      </c>
      <c r="BC3" s="5">
        <v>0.05</v>
      </c>
      <c r="BD3" s="1">
        <f t="shared" si="0"/>
        <v>8.0000000000000002E-3</v>
      </c>
      <c r="BE3" s="1">
        <f t="shared" si="1"/>
        <v>8.0000000000000019E-3</v>
      </c>
      <c r="BF3" s="16">
        <f t="shared" si="2"/>
        <v>5.5931284712129248</v>
      </c>
      <c r="BG3" s="15">
        <f t="shared" si="3"/>
        <v>-4.5931284712129248</v>
      </c>
    </row>
    <row r="4" spans="11:161" ht="15.75" x14ac:dyDescent="0.25">
      <c r="W4" s="1"/>
      <c r="AR4" s="1"/>
      <c r="AT4" s="46" t="s">
        <v>16</v>
      </c>
      <c r="AU4" s="46"/>
      <c r="AV4" s="46"/>
      <c r="AW4" s="46"/>
      <c r="AX4" s="46"/>
      <c r="AY4" s="46"/>
      <c r="BC4" s="5">
        <v>0.1</v>
      </c>
      <c r="BD4" s="1">
        <f t="shared" si="0"/>
        <v>1.6E-2</v>
      </c>
      <c r="BE4" s="1">
        <f t="shared" si="1"/>
        <v>1.6000000000000004E-2</v>
      </c>
      <c r="BF4" s="16">
        <f t="shared" si="2"/>
        <v>3.0465642356064633</v>
      </c>
      <c r="BG4" s="15">
        <f t="shared" si="3"/>
        <v>-2.0465642356064619</v>
      </c>
    </row>
    <row r="5" spans="11:161" x14ac:dyDescent="0.25">
      <c r="W5" s="1"/>
      <c r="AR5" s="1"/>
      <c r="BC5" s="5">
        <v>0.15</v>
      </c>
      <c r="BD5" s="1">
        <f t="shared" si="0"/>
        <v>2.3999999999999994E-2</v>
      </c>
      <c r="BE5" s="1">
        <f t="shared" si="1"/>
        <v>2.4E-2</v>
      </c>
      <c r="BF5" s="16">
        <f t="shared" si="2"/>
        <v>2.1977094904043084</v>
      </c>
      <c r="BG5" s="15">
        <f t="shared" si="3"/>
        <v>-1.1977094904043089</v>
      </c>
    </row>
    <row r="6" spans="11:161" ht="15.75" x14ac:dyDescent="0.25">
      <c r="W6" s="1"/>
      <c r="AR6" s="1"/>
      <c r="AT6" s="19"/>
      <c r="AX6" s="20"/>
      <c r="AY6" s="2"/>
      <c r="BC6" s="5">
        <v>0.2</v>
      </c>
      <c r="BD6" s="1">
        <f t="shared" si="0"/>
        <v>3.2000000000000001E-2</v>
      </c>
      <c r="BE6" s="1">
        <f t="shared" si="1"/>
        <v>3.2000000000000008E-2</v>
      </c>
      <c r="BF6" s="16">
        <f t="shared" si="2"/>
        <v>1.7732821178032308</v>
      </c>
      <c r="BG6" s="15">
        <f t="shared" si="3"/>
        <v>-0.77328211780323097</v>
      </c>
    </row>
    <row r="7" spans="11:161" ht="15.75" x14ac:dyDescent="0.25">
      <c r="W7" s="1"/>
      <c r="AR7" s="1"/>
      <c r="AT7" s="19"/>
      <c r="AY7" s="2"/>
      <c r="BC7" s="5">
        <v>0.25</v>
      </c>
      <c r="BD7" s="1">
        <f t="shared" si="0"/>
        <v>3.9999999999999994E-2</v>
      </c>
      <c r="BE7" s="1">
        <f t="shared" si="1"/>
        <v>4.0000000000000008E-2</v>
      </c>
      <c r="BF7" s="16">
        <f t="shared" si="2"/>
        <v>1.5186256942425849</v>
      </c>
      <c r="BG7" s="15">
        <f t="shared" si="3"/>
        <v>-0.51862569424258509</v>
      </c>
    </row>
    <row r="8" spans="11:161" ht="15.75" x14ac:dyDescent="0.25">
      <c r="W8" s="1"/>
      <c r="AR8" s="1"/>
      <c r="AT8" s="19"/>
      <c r="AY8" s="2"/>
      <c r="BC8" s="5">
        <v>0.3</v>
      </c>
      <c r="BD8" s="1">
        <f t="shared" si="0"/>
        <v>4.7999999999999987E-2</v>
      </c>
      <c r="BE8" s="1">
        <f t="shared" si="1"/>
        <v>4.8000000000000001E-2</v>
      </c>
      <c r="BF8" s="14">
        <f t="shared" si="2"/>
        <v>1.3488547452021544</v>
      </c>
      <c r="BG8" s="15">
        <f t="shared" si="3"/>
        <v>-0.34885474520215426</v>
      </c>
    </row>
    <row r="9" spans="11:161" x14ac:dyDescent="0.25">
      <c r="W9" s="1"/>
      <c r="AR9" s="1"/>
      <c r="AY9" s="2"/>
      <c r="BC9" s="5">
        <v>0.35</v>
      </c>
      <c r="BD9" s="1">
        <f t="shared" si="0"/>
        <v>5.599999999999998E-2</v>
      </c>
      <c r="BE9" s="1">
        <f t="shared" si="1"/>
        <v>5.5999999999999994E-2</v>
      </c>
      <c r="BF9" s="14">
        <f t="shared" si="2"/>
        <v>1.2275897816018468</v>
      </c>
      <c r="BG9" s="15">
        <f t="shared" si="3"/>
        <v>-0.22758978160184667</v>
      </c>
    </row>
    <row r="10" spans="11:161" x14ac:dyDescent="0.25">
      <c r="W10" s="1"/>
      <c r="AR10" s="1"/>
      <c r="AY10" s="2"/>
      <c r="BC10" s="5">
        <v>0.4</v>
      </c>
      <c r="BD10" s="1">
        <f t="shared" si="0"/>
        <v>6.4000000000000001E-2</v>
      </c>
      <c r="BE10" s="1">
        <f t="shared" si="1"/>
        <v>6.4000000000000015E-2</v>
      </c>
      <c r="BF10" s="14">
        <f t="shared" si="2"/>
        <v>1.1366410589016154</v>
      </c>
      <c r="BG10" s="15">
        <f t="shared" si="3"/>
        <v>-0.13664105890161554</v>
      </c>
    </row>
    <row r="11" spans="11:161" x14ac:dyDescent="0.25">
      <c r="W11" s="1"/>
      <c r="AR11" s="1"/>
      <c r="AY11" s="2"/>
      <c r="BC11" s="5">
        <v>0.45</v>
      </c>
      <c r="BD11" s="1">
        <f t="shared" si="0"/>
        <v>7.1999999999999995E-2</v>
      </c>
      <c r="BE11" s="1">
        <f t="shared" si="1"/>
        <v>7.2000000000000008E-2</v>
      </c>
      <c r="BF11" s="14">
        <f t="shared" si="2"/>
        <v>1.0659031634681031</v>
      </c>
      <c r="BG11" s="15">
        <f t="shared" si="3"/>
        <v>-6.5903163468102793E-2</v>
      </c>
    </row>
    <row r="12" spans="11:161" x14ac:dyDescent="0.25">
      <c r="W12" s="1"/>
      <c r="AR12" s="1"/>
      <c r="AY12" s="2"/>
      <c r="BC12" s="5">
        <v>0.5</v>
      </c>
      <c r="BD12" s="1">
        <f t="shared" si="0"/>
        <v>7.9999999999999988E-2</v>
      </c>
      <c r="BE12" s="1">
        <f t="shared" si="1"/>
        <v>8.0000000000000016E-2</v>
      </c>
      <c r="BF12" s="14">
        <f t="shared" si="2"/>
        <v>1.0093128471212927</v>
      </c>
      <c r="BG12" s="15">
        <f t="shared" si="3"/>
        <v>-9.3128471212924786E-3</v>
      </c>
    </row>
    <row r="13" spans="11:161" x14ac:dyDescent="0.25">
      <c r="W13" s="1"/>
      <c r="AR13" s="1"/>
      <c r="AY13" s="2"/>
      <c r="BC13" s="5">
        <v>0.55000000000000004</v>
      </c>
      <c r="BD13" s="1">
        <f t="shared" si="0"/>
        <v>8.7999999999999995E-2</v>
      </c>
      <c r="BE13" s="1">
        <f t="shared" si="1"/>
        <v>8.8000000000000023E-2</v>
      </c>
      <c r="BF13" s="14">
        <f t="shared" si="2"/>
        <v>0.96301167920117503</v>
      </c>
      <c r="BG13" s="15">
        <f t="shared" si="3"/>
        <v>3.6988320798825046E-2</v>
      </c>
    </row>
    <row r="14" spans="11:161" x14ac:dyDescent="0.25">
      <c r="W14" s="1"/>
      <c r="AR14" s="1"/>
      <c r="AY14" s="2"/>
      <c r="BC14" s="5">
        <v>0.6</v>
      </c>
      <c r="BD14" s="1">
        <f t="shared" si="0"/>
        <v>9.5999999999999974E-2</v>
      </c>
      <c r="BE14" s="1">
        <f t="shared" si="1"/>
        <v>9.6000000000000002E-2</v>
      </c>
      <c r="BF14" s="14">
        <f t="shared" si="2"/>
        <v>0.92442737260107721</v>
      </c>
      <c r="BG14" s="15">
        <f t="shared" si="3"/>
        <v>7.5572627398922829E-2</v>
      </c>
    </row>
    <row r="15" spans="11:161" x14ac:dyDescent="0.25">
      <c r="W15" s="1"/>
      <c r="AR15" s="1"/>
      <c r="AY15" s="2"/>
      <c r="BC15" s="5">
        <v>0.65</v>
      </c>
      <c r="BD15" s="1">
        <f t="shared" si="0"/>
        <v>0.10399999999999998</v>
      </c>
      <c r="BE15" s="1">
        <f t="shared" si="1"/>
        <v>0.10400000000000001</v>
      </c>
      <c r="BF15" s="14">
        <f t="shared" si="2"/>
        <v>0.89177911317022496</v>
      </c>
      <c r="BG15" s="15">
        <f t="shared" si="3"/>
        <v>0.10822088682977501</v>
      </c>
    </row>
    <row r="16" spans="11:161" x14ac:dyDescent="0.25">
      <c r="W16" s="1"/>
      <c r="AR16" s="1"/>
      <c r="AY16" s="2"/>
      <c r="BC16" s="5">
        <v>0.7</v>
      </c>
      <c r="BD16" s="1">
        <f t="shared" si="0"/>
        <v>0.11199999999999996</v>
      </c>
      <c r="BE16" s="1">
        <f t="shared" si="1"/>
        <v>0.11199999999999999</v>
      </c>
      <c r="BF16" s="14">
        <f t="shared" si="2"/>
        <v>0.86379489080092298</v>
      </c>
      <c r="BG16" s="15">
        <f t="shared" si="3"/>
        <v>0.13620510919907672</v>
      </c>
    </row>
    <row r="17" spans="1:71" x14ac:dyDescent="0.25">
      <c r="W17" s="1"/>
      <c r="AR17" s="1"/>
      <c r="AY17" s="2"/>
      <c r="BC17" s="5">
        <v>0.75</v>
      </c>
      <c r="BD17" s="13">
        <f t="shared" si="0"/>
        <v>0.12</v>
      </c>
      <c r="BE17" s="1">
        <f t="shared" si="1"/>
        <v>0.12000000000000002</v>
      </c>
      <c r="BF17" s="14">
        <f t="shared" si="2"/>
        <v>0.83954189808086166</v>
      </c>
      <c r="BG17" s="15">
        <f t="shared" si="3"/>
        <v>0.16045810191913837</v>
      </c>
    </row>
    <row r="18" spans="1:71" x14ac:dyDescent="0.25">
      <c r="W18" s="1"/>
      <c r="AR18" s="1"/>
      <c r="AY18" s="2"/>
      <c r="BC18" s="5">
        <v>0.8</v>
      </c>
      <c r="BD18" s="1">
        <f t="shared" si="0"/>
        <v>0.128</v>
      </c>
      <c r="BE18" s="1">
        <f t="shared" si="1"/>
        <v>0.12800000000000003</v>
      </c>
      <c r="BF18" s="14">
        <f t="shared" si="2"/>
        <v>0.8183205294508078</v>
      </c>
      <c r="BG18" s="15">
        <f t="shared" si="3"/>
        <v>0.18167947054919223</v>
      </c>
    </row>
    <row r="19" spans="1:71" x14ac:dyDescent="0.25">
      <c r="W19" s="1"/>
      <c r="AR19" s="1"/>
      <c r="AY19" s="2"/>
      <c r="BC19" s="5">
        <v>0.85</v>
      </c>
      <c r="BD19" s="1">
        <f t="shared" si="0"/>
        <v>0.13599999999999998</v>
      </c>
      <c r="BE19" s="1">
        <f t="shared" si="1"/>
        <v>0.13600000000000001</v>
      </c>
      <c r="BF19" s="14">
        <f t="shared" si="2"/>
        <v>0.79959579242428935</v>
      </c>
      <c r="BG19" s="15">
        <f t="shared" si="3"/>
        <v>0.20040420757571031</v>
      </c>
      <c r="BH19" s="42"/>
    </row>
    <row r="20" spans="1:71" x14ac:dyDescent="0.25">
      <c r="W20" s="1"/>
      <c r="AR20" s="1"/>
      <c r="AY20" s="2"/>
      <c r="BC20" s="5">
        <v>0.9</v>
      </c>
      <c r="BD20" s="1">
        <f t="shared" si="0"/>
        <v>0.14399999999999999</v>
      </c>
      <c r="BE20" s="1">
        <f t="shared" si="1"/>
        <v>0.14400000000000002</v>
      </c>
      <c r="BF20" s="14">
        <f t="shared" si="2"/>
        <v>0.78295158173405144</v>
      </c>
      <c r="BG20" s="15">
        <f t="shared" si="3"/>
        <v>0.21704841826594859</v>
      </c>
    </row>
    <row r="21" spans="1:71" x14ac:dyDescent="0.25">
      <c r="W21" s="1"/>
      <c r="AR21" s="1"/>
      <c r="AY21" s="2"/>
      <c r="BC21" s="5">
        <v>0.95</v>
      </c>
      <c r="BD21" s="1">
        <f t="shared" si="0"/>
        <v>0.15199999999999997</v>
      </c>
      <c r="BE21" s="1">
        <f t="shared" si="1"/>
        <v>0.15200000000000002</v>
      </c>
      <c r="BF21" s="14">
        <f t="shared" si="2"/>
        <v>0.76805939322173289</v>
      </c>
      <c r="BG21" s="15">
        <f t="shared" si="3"/>
        <v>0.23194060677826706</v>
      </c>
    </row>
    <row r="22" spans="1:71" x14ac:dyDescent="0.25">
      <c r="W22" s="1"/>
      <c r="AR22" s="1"/>
      <c r="AY22" s="2"/>
      <c r="BC22" s="5">
        <v>1</v>
      </c>
      <c r="BD22" s="1">
        <f t="shared" si="0"/>
        <v>0.15999999999999998</v>
      </c>
      <c r="BE22" s="1">
        <f t="shared" si="1"/>
        <v>0.16000000000000003</v>
      </c>
      <c r="BF22" s="14">
        <f t="shared" si="2"/>
        <v>0.75465642356064611</v>
      </c>
      <c r="BG22" s="15">
        <f t="shared" si="3"/>
        <v>0.24534357643935376</v>
      </c>
    </row>
    <row r="23" spans="1:71" x14ac:dyDescent="0.25">
      <c r="W23" s="1"/>
      <c r="AR23" s="1"/>
      <c r="BC23" s="5">
        <v>1.05</v>
      </c>
      <c r="BD23" s="1">
        <f t="shared" si="0"/>
        <v>0.16799999999999998</v>
      </c>
      <c r="BE23" s="1">
        <f t="shared" si="1"/>
        <v>0.16800000000000004</v>
      </c>
      <c r="BF23" s="14">
        <f t="shared" si="2"/>
        <v>0.74252992720061561</v>
      </c>
      <c r="BG23" s="15">
        <f t="shared" si="3"/>
        <v>0.25747007279938455</v>
      </c>
    </row>
    <row r="24" spans="1:71" x14ac:dyDescent="0.25">
      <c r="W24" s="1"/>
      <c r="AR24" s="1"/>
      <c r="BC24" s="5">
        <v>1.1000000000000001</v>
      </c>
      <c r="BD24" s="1">
        <f t="shared" si="0"/>
        <v>0.17599999999999999</v>
      </c>
      <c r="BE24" s="1">
        <f t="shared" si="1"/>
        <v>0.17600000000000005</v>
      </c>
      <c r="BF24" s="14">
        <f t="shared" si="2"/>
        <v>0.73150583960058746</v>
      </c>
      <c r="BG24" s="15">
        <f t="shared" si="3"/>
        <v>0.26849416039941254</v>
      </c>
    </row>
    <row r="25" spans="1:71" x14ac:dyDescent="0.25">
      <c r="W25" s="1"/>
      <c r="AR25" s="1"/>
      <c r="BC25" s="5">
        <v>1.1499999999999999</v>
      </c>
      <c r="BD25" s="1">
        <f t="shared" si="0"/>
        <v>0.18399999999999994</v>
      </c>
      <c r="BE25" s="1">
        <f t="shared" si="1"/>
        <v>0.184</v>
      </c>
      <c r="BF25" s="14">
        <f t="shared" si="2"/>
        <v>0.72144036831360558</v>
      </c>
      <c r="BG25" s="15">
        <f t="shared" si="3"/>
        <v>0.27855963168639458</v>
      </c>
      <c r="BO25" s="14"/>
      <c r="BP25" s="14"/>
    </row>
    <row r="26" spans="1:71" x14ac:dyDescent="0.25">
      <c r="W26" s="1"/>
      <c r="AR26" s="1"/>
      <c r="BC26" s="5">
        <v>1.2</v>
      </c>
      <c r="BD26" s="1">
        <f t="shared" si="0"/>
        <v>0.19199999999999995</v>
      </c>
      <c r="BE26" s="1">
        <f t="shared" si="1"/>
        <v>0.192</v>
      </c>
      <c r="BF26" s="14">
        <f t="shared" si="2"/>
        <v>0.71221368630053872</v>
      </c>
      <c r="BG26" s="15">
        <f t="shared" si="3"/>
        <v>0.28778631369946139</v>
      </c>
    </row>
    <row r="27" spans="1:71" x14ac:dyDescent="0.25">
      <c r="W27" s="1"/>
      <c r="AR27" s="1"/>
      <c r="BC27" s="5">
        <v>1.25</v>
      </c>
      <c r="BD27" s="1">
        <f t="shared" si="0"/>
        <v>0.19999999999999996</v>
      </c>
      <c r="BE27" s="1">
        <f t="shared" si="1"/>
        <v>0.2</v>
      </c>
      <c r="BF27" s="14">
        <f t="shared" si="2"/>
        <v>0.70372513884851706</v>
      </c>
      <c r="BG27" s="15">
        <f t="shared" si="3"/>
        <v>0.29627486115148299</v>
      </c>
    </row>
    <row r="28" spans="1:71" x14ac:dyDescent="0.25">
      <c r="W28" s="1"/>
      <c r="AR28" s="1"/>
      <c r="BC28" s="5">
        <v>1.3</v>
      </c>
      <c r="BD28" s="1">
        <f t="shared" si="0"/>
        <v>0.20799999999999996</v>
      </c>
      <c r="BE28" s="1">
        <f t="shared" si="1"/>
        <v>0.20800000000000002</v>
      </c>
      <c r="BF28" s="14">
        <f t="shared" si="2"/>
        <v>0.69588955658511253</v>
      </c>
      <c r="BG28" s="15">
        <f t="shared" si="3"/>
        <v>0.30411044341488752</v>
      </c>
    </row>
    <row r="29" spans="1:71" x14ac:dyDescent="0.25">
      <c r="W29" s="1"/>
      <c r="AR29" s="1"/>
      <c r="BC29" s="5">
        <v>1.35</v>
      </c>
      <c r="BD29" s="1">
        <f t="shared" si="0"/>
        <v>0.21599999999999997</v>
      </c>
      <c r="BE29" s="1">
        <f t="shared" si="1"/>
        <v>0.21600000000000003</v>
      </c>
      <c r="BF29" s="14">
        <f t="shared" si="2"/>
        <v>0.68863438782270092</v>
      </c>
      <c r="BG29" s="15">
        <f t="shared" si="3"/>
        <v>0.31136561217729908</v>
      </c>
    </row>
    <row r="30" spans="1:71" x14ac:dyDescent="0.25">
      <c r="W30" s="1"/>
      <c r="AR30" s="1"/>
    </row>
    <row r="31" spans="1:71" s="6" customFormat="1" ht="15.75" thickBot="1" x14ac:dyDescent="0.3">
      <c r="BK31" s="1"/>
      <c r="BL31" s="1"/>
      <c r="BM31" s="1"/>
      <c r="BN31" s="1"/>
      <c r="BO31" s="1"/>
      <c r="BP31" s="1"/>
      <c r="BQ31" s="1"/>
      <c r="BR31" s="1"/>
      <c r="BS31" s="1"/>
    </row>
    <row r="32" spans="1:71" s="3" customFormat="1" ht="16.5" thickBot="1" x14ac:dyDescent="0.3">
      <c r="A32" s="39" t="s">
        <v>2</v>
      </c>
      <c r="B32" s="37" t="s">
        <v>15</v>
      </c>
      <c r="C32" s="37"/>
      <c r="D32" s="37"/>
      <c r="E32" s="37"/>
      <c r="F32" s="37"/>
      <c r="G32" s="37"/>
      <c r="H32" s="37"/>
      <c r="I32" s="37"/>
      <c r="J32" s="37"/>
      <c r="W32" s="33" t="s">
        <v>13</v>
      </c>
      <c r="AR32" s="33" t="s">
        <v>14</v>
      </c>
      <c r="BK32" s="6"/>
      <c r="BL32" s="6"/>
      <c r="BM32" s="6"/>
      <c r="BN32" s="6"/>
      <c r="BO32" s="6"/>
      <c r="BP32" s="6"/>
      <c r="BQ32" s="6"/>
      <c r="BR32" s="6"/>
      <c r="BS32" s="6"/>
    </row>
    <row r="33" spans="1:86" s="5" customFormat="1" ht="16.5" thickBot="1" x14ac:dyDescent="0.3">
      <c r="A33" s="4" t="s">
        <v>6</v>
      </c>
      <c r="B33" s="5">
        <v>0</v>
      </c>
      <c r="C33" s="5">
        <v>0.05</v>
      </c>
      <c r="D33" s="5">
        <v>0.1</v>
      </c>
      <c r="E33" s="5">
        <v>0.15</v>
      </c>
      <c r="F33" s="5">
        <v>0.2</v>
      </c>
      <c r="G33" s="5">
        <v>0.25</v>
      </c>
      <c r="H33" s="5">
        <v>0.3</v>
      </c>
      <c r="I33" s="5">
        <v>0.35</v>
      </c>
      <c r="J33" s="5">
        <v>0.4</v>
      </c>
      <c r="K33" s="5">
        <v>0.45</v>
      </c>
      <c r="L33" s="5">
        <v>0.5</v>
      </c>
      <c r="M33" s="5">
        <v>0.55000000000000004</v>
      </c>
      <c r="N33" s="5">
        <v>0.6</v>
      </c>
      <c r="O33" s="5">
        <v>0.65</v>
      </c>
      <c r="P33" s="5">
        <v>0.7</v>
      </c>
      <c r="Q33" s="5">
        <v>0.75</v>
      </c>
      <c r="R33" s="5">
        <v>0.8</v>
      </c>
      <c r="S33" s="5">
        <v>0.85</v>
      </c>
      <c r="T33" s="5">
        <v>0.9</v>
      </c>
      <c r="U33" s="5">
        <v>0.95</v>
      </c>
      <c r="V33" s="5">
        <v>1</v>
      </c>
      <c r="W33" s="38">
        <v>0</v>
      </c>
      <c r="X33" s="5">
        <v>0.05</v>
      </c>
      <c r="Y33" s="5">
        <v>0.1</v>
      </c>
      <c r="Z33" s="5">
        <v>0.15</v>
      </c>
      <c r="AA33" s="5">
        <v>0.2</v>
      </c>
      <c r="AB33" s="5">
        <v>0.25</v>
      </c>
      <c r="AC33" s="5">
        <v>0.3</v>
      </c>
      <c r="AD33" s="5">
        <v>0.35</v>
      </c>
      <c r="AE33" s="5">
        <v>0.4</v>
      </c>
      <c r="AF33" s="5">
        <v>0.45</v>
      </c>
      <c r="AG33" s="5">
        <v>0.5</v>
      </c>
      <c r="AH33" s="5">
        <v>0.55000000000000004</v>
      </c>
      <c r="AI33" s="5">
        <v>0.6</v>
      </c>
      <c r="AJ33" s="5">
        <v>0.65</v>
      </c>
      <c r="AK33" s="5">
        <v>0.7</v>
      </c>
      <c r="AL33" s="5">
        <v>0.75</v>
      </c>
      <c r="AM33" s="5">
        <v>0.8</v>
      </c>
      <c r="AN33" s="5">
        <v>0.85</v>
      </c>
      <c r="AO33" s="5">
        <v>0.9</v>
      </c>
      <c r="AP33" s="5">
        <v>0.95</v>
      </c>
      <c r="AQ33" s="5">
        <v>1</v>
      </c>
      <c r="AR33" s="38">
        <v>0</v>
      </c>
      <c r="AS33" s="5">
        <v>0.05</v>
      </c>
      <c r="AT33" s="5">
        <v>0.1</v>
      </c>
      <c r="AU33" s="5">
        <v>0.15</v>
      </c>
      <c r="AV33" s="5">
        <v>0.2</v>
      </c>
      <c r="AW33" s="5">
        <v>0.25</v>
      </c>
      <c r="AX33" s="5">
        <v>0.3</v>
      </c>
      <c r="AY33" s="5">
        <v>0.35</v>
      </c>
      <c r="AZ33" s="5">
        <v>0.4</v>
      </c>
      <c r="BA33" s="5">
        <v>0.45</v>
      </c>
      <c r="BB33" s="5">
        <v>0.5</v>
      </c>
      <c r="BC33" s="5">
        <v>0.55000000000000004</v>
      </c>
      <c r="BD33" s="5">
        <v>0.6</v>
      </c>
      <c r="BE33" s="5">
        <v>0.65</v>
      </c>
      <c r="BF33" s="5">
        <v>0.7</v>
      </c>
      <c r="BG33" s="5">
        <v>0.75</v>
      </c>
      <c r="BH33" s="5">
        <v>0.8</v>
      </c>
      <c r="BI33" s="5">
        <v>0.85</v>
      </c>
      <c r="BJ33" s="5">
        <v>0.9</v>
      </c>
      <c r="BK33" s="5">
        <v>0.95</v>
      </c>
      <c r="BL33" s="5">
        <v>1</v>
      </c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</row>
    <row r="34" spans="1:86" s="5" customFormat="1" x14ac:dyDescent="0.25">
      <c r="A34" s="7" t="s">
        <v>0</v>
      </c>
      <c r="B34" s="5" t="str">
        <f>CONCATENATE($A$33,B33)</f>
        <v>φ=0</v>
      </c>
      <c r="C34" s="5" t="str">
        <f t="shared" ref="C34:V34" si="4">CONCATENATE($A$33,C33)</f>
        <v>φ=0.05</v>
      </c>
      <c r="D34" s="5" t="str">
        <f t="shared" si="4"/>
        <v>φ=0.1</v>
      </c>
      <c r="E34" s="5" t="str">
        <f t="shared" si="4"/>
        <v>φ=0.15</v>
      </c>
      <c r="F34" s="5" t="str">
        <f t="shared" si="4"/>
        <v>φ=0.2</v>
      </c>
      <c r="G34" s="5" t="str">
        <f t="shared" si="4"/>
        <v>φ=0.25</v>
      </c>
      <c r="H34" s="5" t="str">
        <f t="shared" si="4"/>
        <v>φ=0.3</v>
      </c>
      <c r="I34" s="5" t="str">
        <f t="shared" si="4"/>
        <v>φ=0.35</v>
      </c>
      <c r="J34" s="5" t="str">
        <f t="shared" si="4"/>
        <v>φ=0.4</v>
      </c>
      <c r="K34" s="5" t="str">
        <f t="shared" si="4"/>
        <v>φ=0.45</v>
      </c>
      <c r="L34" s="5" t="str">
        <f t="shared" si="4"/>
        <v>φ=0.5</v>
      </c>
      <c r="M34" s="5" t="str">
        <f t="shared" si="4"/>
        <v>φ=0.55</v>
      </c>
      <c r="N34" s="5" t="str">
        <f t="shared" si="4"/>
        <v>φ=0.6</v>
      </c>
      <c r="O34" s="5" t="str">
        <f t="shared" si="4"/>
        <v>φ=0.65</v>
      </c>
      <c r="P34" s="5" t="str">
        <f t="shared" si="4"/>
        <v>φ=0.7</v>
      </c>
      <c r="Q34" s="5" t="str">
        <f t="shared" si="4"/>
        <v>φ=0.75</v>
      </c>
      <c r="R34" s="5" t="str">
        <f t="shared" si="4"/>
        <v>φ=0.8</v>
      </c>
      <c r="S34" s="5" t="str">
        <f t="shared" si="4"/>
        <v>φ=0.85</v>
      </c>
      <c r="T34" s="5" t="str">
        <f t="shared" si="4"/>
        <v>φ=0.9</v>
      </c>
      <c r="U34" s="5" t="str">
        <f t="shared" si="4"/>
        <v>φ=0.95</v>
      </c>
      <c r="V34" s="5" t="str">
        <f t="shared" si="4"/>
        <v>φ=1</v>
      </c>
      <c r="W34" s="38" t="str">
        <f>CONCATENATE($A$34,"-",$A$32,"(","p",",",W$33,")")</f>
        <v>p-β(p,0)</v>
      </c>
      <c r="X34" s="5" t="str">
        <f t="shared" ref="X34:AQ34" si="5">CONCATENATE($A$34,"-",$A$32,"(","p",",",X$33,")")</f>
        <v>p-β(p,0.05)</v>
      </c>
      <c r="Y34" s="5" t="str">
        <f t="shared" si="5"/>
        <v>p-β(p,0.1)</v>
      </c>
      <c r="Z34" s="5" t="str">
        <f t="shared" si="5"/>
        <v>p-β(p,0.15)</v>
      </c>
      <c r="AA34" s="5" t="str">
        <f t="shared" si="5"/>
        <v>p-β(p,0.2)</v>
      </c>
      <c r="AB34" s="5" t="str">
        <f t="shared" si="5"/>
        <v>p-β(p,0.25)</v>
      </c>
      <c r="AC34" s="5" t="str">
        <f t="shared" si="5"/>
        <v>p-β(p,0.3)</v>
      </c>
      <c r="AD34" s="5" t="str">
        <f t="shared" si="5"/>
        <v>p-β(p,0.35)</v>
      </c>
      <c r="AE34" s="5" t="str">
        <f t="shared" si="5"/>
        <v>p-β(p,0.4)</v>
      </c>
      <c r="AF34" s="5" t="str">
        <f t="shared" si="5"/>
        <v>p-β(p,0.45)</v>
      </c>
      <c r="AG34" s="5" t="str">
        <f t="shared" si="5"/>
        <v>p-β(p,0.5)</v>
      </c>
      <c r="AH34" s="5" t="str">
        <f t="shared" si="5"/>
        <v>p-β(p,0.55)</v>
      </c>
      <c r="AI34" s="5" t="str">
        <f t="shared" si="5"/>
        <v>p-β(p,0.6)</v>
      </c>
      <c r="AJ34" s="5" t="str">
        <f t="shared" si="5"/>
        <v>p-β(p,0.65)</v>
      </c>
      <c r="AK34" s="5" t="str">
        <f t="shared" si="5"/>
        <v>p-β(p,0.7)</v>
      </c>
      <c r="AL34" s="5" t="str">
        <f t="shared" si="5"/>
        <v>p-β(p,0.75)</v>
      </c>
      <c r="AM34" s="5" t="str">
        <f t="shared" si="5"/>
        <v>p-β(p,0.8)</v>
      </c>
      <c r="AN34" s="5" t="str">
        <f t="shared" si="5"/>
        <v>p-β(p,0.85)</v>
      </c>
      <c r="AO34" s="5" t="str">
        <f t="shared" si="5"/>
        <v>p-β(p,0.9)</v>
      </c>
      <c r="AP34" s="5" t="str">
        <f t="shared" si="5"/>
        <v>p-β(p,0.95)</v>
      </c>
      <c r="AQ34" s="5" t="str">
        <f t="shared" si="5"/>
        <v>p-β(p,1)</v>
      </c>
      <c r="AR34" s="38" t="str">
        <f>CONCATENATE($A$34,"+",$A$32,"(","p",",",AR$33,")")</f>
        <v>p+β(p,0)</v>
      </c>
      <c r="AS34" s="5" t="str">
        <f t="shared" ref="AS34:BL34" si="6">CONCATENATE($A$34,"+",$A$32,"(","p",",",AS$33,")")</f>
        <v>p+β(p,0.05)</v>
      </c>
      <c r="AT34" s="5" t="str">
        <f t="shared" si="6"/>
        <v>p+β(p,0.1)</v>
      </c>
      <c r="AU34" s="5" t="str">
        <f t="shared" si="6"/>
        <v>p+β(p,0.15)</v>
      </c>
      <c r="AV34" s="5" t="str">
        <f t="shared" si="6"/>
        <v>p+β(p,0.2)</v>
      </c>
      <c r="AW34" s="5" t="str">
        <f>CONCATENATE($A$34,"+",$A$32,"(","p",",",AW$33,")")</f>
        <v>p+β(p,0.25)</v>
      </c>
      <c r="AX34" s="5" t="str">
        <f t="shared" si="6"/>
        <v>p+β(p,0.3)</v>
      </c>
      <c r="AY34" s="5" t="str">
        <f t="shared" si="6"/>
        <v>p+β(p,0.35)</v>
      </c>
      <c r="AZ34" s="5" t="str">
        <f t="shared" si="6"/>
        <v>p+β(p,0.4)</v>
      </c>
      <c r="BA34" s="5" t="str">
        <f t="shared" si="6"/>
        <v>p+β(p,0.45)</v>
      </c>
      <c r="BB34" s="5" t="str">
        <f t="shared" si="6"/>
        <v>p+β(p,0.5)</v>
      </c>
      <c r="BC34" s="5" t="str">
        <f t="shared" si="6"/>
        <v>p+β(p,0.55)</v>
      </c>
      <c r="BD34" s="5" t="str">
        <f t="shared" si="6"/>
        <v>p+β(p,0.6)</v>
      </c>
      <c r="BE34" s="5" t="str">
        <f t="shared" si="6"/>
        <v>p+β(p,0.65)</v>
      </c>
      <c r="BF34" s="5" t="str">
        <f t="shared" si="6"/>
        <v>p+β(p,0.7)</v>
      </c>
      <c r="BG34" s="5" t="str">
        <f t="shared" si="6"/>
        <v>p+β(p,0.75)</v>
      </c>
      <c r="BH34" s="5" t="str">
        <f t="shared" si="6"/>
        <v>p+β(p,0.8)</v>
      </c>
      <c r="BI34" s="5" t="str">
        <f t="shared" si="6"/>
        <v>p+β(p,0.85)</v>
      </c>
      <c r="BJ34" s="5" t="str">
        <f t="shared" si="6"/>
        <v>p+β(p,0.9)</v>
      </c>
      <c r="BK34" s="5" t="str">
        <f t="shared" si="6"/>
        <v>p+β(p,0.95)</v>
      </c>
      <c r="BL34" s="5" t="str">
        <f t="shared" si="6"/>
        <v>p+β(p,1)</v>
      </c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</row>
    <row r="35" spans="1:86" x14ac:dyDescent="0.25">
      <c r="A35" s="8">
        <v>0</v>
      </c>
      <c r="B35" s="1">
        <f t="shared" ref="B35:C45" si="7">-B$33*$A35^2+B$33*$A35</f>
        <v>0</v>
      </c>
      <c r="C35" s="1">
        <f t="shared" si="7"/>
        <v>0</v>
      </c>
      <c r="D35" s="1">
        <f t="shared" ref="D35:V45" si="8">-D$33*$A35^2+D$33*$A35</f>
        <v>0</v>
      </c>
      <c r="E35" s="1">
        <f t="shared" si="8"/>
        <v>0</v>
      </c>
      <c r="F35" s="1">
        <f t="shared" si="8"/>
        <v>0</v>
      </c>
      <c r="G35" s="1">
        <f t="shared" si="8"/>
        <v>0</v>
      </c>
      <c r="H35" s="1">
        <f t="shared" si="8"/>
        <v>0</v>
      </c>
      <c r="I35" s="1">
        <f t="shared" si="8"/>
        <v>0</v>
      </c>
      <c r="J35" s="1">
        <f t="shared" si="8"/>
        <v>0</v>
      </c>
      <c r="K35" s="1">
        <f t="shared" si="8"/>
        <v>0</v>
      </c>
      <c r="L35" s="1">
        <f t="shared" si="8"/>
        <v>0</v>
      </c>
      <c r="M35" s="1">
        <f t="shared" si="8"/>
        <v>0</v>
      </c>
      <c r="N35" s="1">
        <f t="shared" si="8"/>
        <v>0</v>
      </c>
      <c r="O35" s="1">
        <f t="shared" si="8"/>
        <v>0</v>
      </c>
      <c r="P35" s="1">
        <f t="shared" si="8"/>
        <v>0</v>
      </c>
      <c r="Q35" s="1">
        <f t="shared" si="8"/>
        <v>0</v>
      </c>
      <c r="R35" s="1">
        <f t="shared" si="8"/>
        <v>0</v>
      </c>
      <c r="S35" s="1">
        <f t="shared" si="8"/>
        <v>0</v>
      </c>
      <c r="T35" s="1">
        <f t="shared" si="8"/>
        <v>0</v>
      </c>
      <c r="U35" s="1">
        <f t="shared" si="8"/>
        <v>0</v>
      </c>
      <c r="V35" s="1">
        <f t="shared" si="8"/>
        <v>0</v>
      </c>
      <c r="W35" s="34">
        <f>$A35-B35</f>
        <v>0</v>
      </c>
      <c r="X35" s="10">
        <f t="shared" ref="X35:AQ45" si="9">$A35-C35</f>
        <v>0</v>
      </c>
      <c r="Y35" s="10">
        <f t="shared" si="9"/>
        <v>0</v>
      </c>
      <c r="Z35" s="10">
        <f t="shared" si="9"/>
        <v>0</v>
      </c>
      <c r="AA35" s="10">
        <f t="shared" si="9"/>
        <v>0</v>
      </c>
      <c r="AB35" s="10">
        <f t="shared" si="9"/>
        <v>0</v>
      </c>
      <c r="AC35" s="10">
        <f t="shared" si="9"/>
        <v>0</v>
      </c>
      <c r="AD35" s="10">
        <f t="shared" si="9"/>
        <v>0</v>
      </c>
      <c r="AE35" s="10">
        <f t="shared" si="9"/>
        <v>0</v>
      </c>
      <c r="AF35" s="10">
        <f t="shared" si="9"/>
        <v>0</v>
      </c>
      <c r="AG35" s="10">
        <f t="shared" si="9"/>
        <v>0</v>
      </c>
      <c r="AH35" s="10">
        <f t="shared" si="9"/>
        <v>0</v>
      </c>
      <c r="AI35" s="10">
        <f t="shared" si="9"/>
        <v>0</v>
      </c>
      <c r="AJ35" s="10">
        <f t="shared" si="9"/>
        <v>0</v>
      </c>
      <c r="AK35" s="10">
        <f t="shared" si="9"/>
        <v>0</v>
      </c>
      <c r="AL35" s="10">
        <f t="shared" si="9"/>
        <v>0</v>
      </c>
      <c r="AM35" s="10">
        <f t="shared" si="9"/>
        <v>0</v>
      </c>
      <c r="AN35" s="10">
        <f t="shared" si="9"/>
        <v>0</v>
      </c>
      <c r="AO35" s="10">
        <f t="shared" si="9"/>
        <v>0</v>
      </c>
      <c r="AP35" s="10">
        <f t="shared" si="9"/>
        <v>0</v>
      </c>
      <c r="AQ35" s="10">
        <f t="shared" si="9"/>
        <v>0</v>
      </c>
      <c r="AR35" s="36">
        <f>$A35+B35</f>
        <v>0</v>
      </c>
      <c r="AS35" s="11">
        <f t="shared" ref="AS35:BL45" si="10">$A35+C35</f>
        <v>0</v>
      </c>
      <c r="AT35" s="11">
        <f t="shared" si="10"/>
        <v>0</v>
      </c>
      <c r="AU35" s="11">
        <f t="shared" si="10"/>
        <v>0</v>
      </c>
      <c r="AV35" s="11">
        <f t="shared" si="10"/>
        <v>0</v>
      </c>
      <c r="AW35" s="11">
        <f t="shared" ref="AW35:AW45" si="11">$A35+G35</f>
        <v>0</v>
      </c>
      <c r="AX35" s="11">
        <f t="shared" si="10"/>
        <v>0</v>
      </c>
      <c r="AY35" s="11">
        <f t="shared" si="10"/>
        <v>0</v>
      </c>
      <c r="AZ35" s="11">
        <f t="shared" si="10"/>
        <v>0</v>
      </c>
      <c r="BA35" s="11">
        <f t="shared" si="10"/>
        <v>0</v>
      </c>
      <c r="BB35" s="11">
        <f t="shared" si="10"/>
        <v>0</v>
      </c>
      <c r="BC35" s="11">
        <f t="shared" si="10"/>
        <v>0</v>
      </c>
      <c r="BD35" s="11">
        <f t="shared" si="10"/>
        <v>0</v>
      </c>
      <c r="BE35" s="11">
        <f t="shared" si="10"/>
        <v>0</v>
      </c>
      <c r="BF35" s="11">
        <f t="shared" si="10"/>
        <v>0</v>
      </c>
      <c r="BG35" s="11">
        <f t="shared" si="10"/>
        <v>0</v>
      </c>
      <c r="BH35" s="11">
        <f t="shared" si="10"/>
        <v>0</v>
      </c>
      <c r="BI35" s="11">
        <f t="shared" si="10"/>
        <v>0</v>
      </c>
      <c r="BJ35" s="11">
        <f t="shared" si="10"/>
        <v>0</v>
      </c>
      <c r="BK35" s="11">
        <f t="shared" si="10"/>
        <v>0</v>
      </c>
      <c r="BL35" s="11">
        <f t="shared" si="10"/>
        <v>0</v>
      </c>
    </row>
    <row r="36" spans="1:86" x14ac:dyDescent="0.25">
      <c r="A36" s="8">
        <v>0.1</v>
      </c>
      <c r="B36" s="1">
        <f t="shared" si="7"/>
        <v>0</v>
      </c>
      <c r="C36" s="1">
        <f t="shared" si="7"/>
        <v>4.5000000000000005E-3</v>
      </c>
      <c r="D36" s="1">
        <f t="shared" si="8"/>
        <v>9.0000000000000011E-3</v>
      </c>
      <c r="E36" s="1">
        <f t="shared" si="8"/>
        <v>1.35E-2</v>
      </c>
      <c r="F36" s="1">
        <f t="shared" si="8"/>
        <v>1.8000000000000002E-2</v>
      </c>
      <c r="G36" s="1">
        <f t="shared" si="8"/>
        <v>2.2499999999999999E-2</v>
      </c>
      <c r="H36" s="1">
        <f t="shared" si="8"/>
        <v>2.7E-2</v>
      </c>
      <c r="I36" s="1">
        <f t="shared" si="8"/>
        <v>3.1499999999999993E-2</v>
      </c>
      <c r="J36" s="1">
        <f t="shared" si="8"/>
        <v>3.6000000000000004E-2</v>
      </c>
      <c r="K36" s="1">
        <f t="shared" si="8"/>
        <v>4.0500000000000001E-2</v>
      </c>
      <c r="L36" s="1">
        <f t="shared" si="8"/>
        <v>4.4999999999999998E-2</v>
      </c>
      <c r="M36" s="1">
        <f t="shared" si="8"/>
        <v>4.9500000000000002E-2</v>
      </c>
      <c r="N36" s="1">
        <f t="shared" si="8"/>
        <v>5.3999999999999999E-2</v>
      </c>
      <c r="O36" s="1">
        <f t="shared" si="8"/>
        <v>5.8500000000000003E-2</v>
      </c>
      <c r="P36" s="1">
        <f t="shared" si="8"/>
        <v>6.2999999999999987E-2</v>
      </c>
      <c r="Q36" s="1">
        <f t="shared" si="8"/>
        <v>6.7500000000000004E-2</v>
      </c>
      <c r="R36" s="1">
        <f t="shared" si="8"/>
        <v>7.2000000000000008E-2</v>
      </c>
      <c r="S36" s="1">
        <f t="shared" si="8"/>
        <v>7.6500000000000012E-2</v>
      </c>
      <c r="T36" s="1">
        <f t="shared" si="8"/>
        <v>8.1000000000000003E-2</v>
      </c>
      <c r="U36" s="1">
        <f t="shared" si="8"/>
        <v>8.5499999999999993E-2</v>
      </c>
      <c r="V36" s="1">
        <f t="shared" si="8"/>
        <v>0.09</v>
      </c>
      <c r="W36" s="34">
        <f t="shared" ref="W36:W45" si="12">$A36-B36</f>
        <v>0.1</v>
      </c>
      <c r="X36" s="10">
        <f t="shared" si="9"/>
        <v>9.5500000000000002E-2</v>
      </c>
      <c r="Y36" s="10">
        <f t="shared" si="9"/>
        <v>9.0999999999999998E-2</v>
      </c>
      <c r="Z36" s="10">
        <f>$A36-E36</f>
        <v>8.6500000000000007E-2</v>
      </c>
      <c r="AA36" s="10">
        <f t="shared" si="9"/>
        <v>8.2000000000000003E-2</v>
      </c>
      <c r="AB36" s="10">
        <f t="shared" si="9"/>
        <v>7.7500000000000013E-2</v>
      </c>
      <c r="AC36" s="10">
        <f t="shared" si="9"/>
        <v>7.3000000000000009E-2</v>
      </c>
      <c r="AD36" s="10">
        <f t="shared" si="9"/>
        <v>6.8500000000000005E-2</v>
      </c>
      <c r="AE36" s="10">
        <f t="shared" si="9"/>
        <v>6.4000000000000001E-2</v>
      </c>
      <c r="AF36" s="10">
        <f t="shared" si="9"/>
        <v>5.9500000000000004E-2</v>
      </c>
      <c r="AG36" s="10">
        <f t="shared" si="9"/>
        <v>5.5000000000000007E-2</v>
      </c>
      <c r="AH36" s="10">
        <f t="shared" si="9"/>
        <v>5.0500000000000003E-2</v>
      </c>
      <c r="AI36" s="10">
        <f t="shared" si="9"/>
        <v>4.6000000000000006E-2</v>
      </c>
      <c r="AJ36" s="10">
        <f t="shared" si="9"/>
        <v>4.1500000000000002E-2</v>
      </c>
      <c r="AK36" s="10">
        <f t="shared" si="9"/>
        <v>3.7000000000000019E-2</v>
      </c>
      <c r="AL36" s="10">
        <f t="shared" si="9"/>
        <v>3.2500000000000001E-2</v>
      </c>
      <c r="AM36" s="10">
        <f t="shared" si="9"/>
        <v>2.7999999999999997E-2</v>
      </c>
      <c r="AN36" s="10">
        <f t="shared" si="9"/>
        <v>2.3499999999999993E-2</v>
      </c>
      <c r="AO36" s="10">
        <f t="shared" si="9"/>
        <v>1.9000000000000003E-2</v>
      </c>
      <c r="AP36" s="10">
        <f t="shared" si="9"/>
        <v>1.4500000000000013E-2</v>
      </c>
      <c r="AQ36" s="10">
        <f t="shared" si="9"/>
        <v>1.0000000000000009E-2</v>
      </c>
      <c r="AR36" s="36">
        <f t="shared" ref="AR36:AR45" si="13">$A36+B36</f>
        <v>0.1</v>
      </c>
      <c r="AS36" s="11">
        <f t="shared" si="10"/>
        <v>0.10450000000000001</v>
      </c>
      <c r="AT36" s="11">
        <f>$A36+D36</f>
        <v>0.10900000000000001</v>
      </c>
      <c r="AU36" s="11">
        <f t="shared" si="10"/>
        <v>0.1135</v>
      </c>
      <c r="AV36" s="11">
        <f t="shared" si="10"/>
        <v>0.11800000000000001</v>
      </c>
      <c r="AW36" s="11">
        <f t="shared" si="11"/>
        <v>0.1225</v>
      </c>
      <c r="AX36" s="11">
        <f t="shared" si="10"/>
        <v>0.127</v>
      </c>
      <c r="AY36" s="11">
        <f t="shared" si="10"/>
        <v>0.13150000000000001</v>
      </c>
      <c r="AZ36" s="11">
        <f t="shared" si="10"/>
        <v>0.13600000000000001</v>
      </c>
      <c r="BA36" s="11">
        <f t="shared" si="10"/>
        <v>0.14050000000000001</v>
      </c>
      <c r="BB36" s="11">
        <f t="shared" si="10"/>
        <v>0.14500000000000002</v>
      </c>
      <c r="BC36" s="11">
        <f t="shared" si="10"/>
        <v>0.14950000000000002</v>
      </c>
      <c r="BD36" s="11">
        <f t="shared" si="10"/>
        <v>0.154</v>
      </c>
      <c r="BE36" s="11">
        <f t="shared" si="10"/>
        <v>0.1585</v>
      </c>
      <c r="BF36" s="11">
        <f t="shared" si="10"/>
        <v>0.16299999999999998</v>
      </c>
      <c r="BG36" s="11">
        <f t="shared" si="10"/>
        <v>0.16750000000000001</v>
      </c>
      <c r="BH36" s="11">
        <f t="shared" si="10"/>
        <v>0.17200000000000001</v>
      </c>
      <c r="BI36" s="11">
        <f t="shared" si="10"/>
        <v>0.17650000000000002</v>
      </c>
      <c r="BJ36" s="11">
        <f t="shared" si="10"/>
        <v>0.18099999999999999</v>
      </c>
      <c r="BK36" s="11">
        <f t="shared" si="10"/>
        <v>0.1855</v>
      </c>
      <c r="BL36" s="11">
        <f t="shared" si="10"/>
        <v>0.19</v>
      </c>
    </row>
    <row r="37" spans="1:86" x14ac:dyDescent="0.25">
      <c r="A37" s="8">
        <v>0.2</v>
      </c>
      <c r="B37" s="1">
        <f t="shared" si="7"/>
        <v>0</v>
      </c>
      <c r="C37" s="1">
        <f t="shared" si="7"/>
        <v>8.0000000000000019E-3</v>
      </c>
      <c r="D37" s="1">
        <f t="shared" si="8"/>
        <v>1.6000000000000004E-2</v>
      </c>
      <c r="E37" s="1">
        <f t="shared" si="8"/>
        <v>2.3999999999999997E-2</v>
      </c>
      <c r="F37" s="1">
        <f t="shared" si="8"/>
        <v>3.2000000000000008E-2</v>
      </c>
      <c r="G37" s="1">
        <f t="shared" si="8"/>
        <v>0.04</v>
      </c>
      <c r="H37" s="1">
        <f t="shared" si="8"/>
        <v>4.7999999999999994E-2</v>
      </c>
      <c r="I37" s="1">
        <f t="shared" si="8"/>
        <v>5.5999999999999994E-2</v>
      </c>
      <c r="J37" s="1">
        <f t="shared" si="8"/>
        <v>6.4000000000000015E-2</v>
      </c>
      <c r="K37" s="1">
        <f t="shared" si="8"/>
        <v>7.2000000000000008E-2</v>
      </c>
      <c r="L37" s="1">
        <f t="shared" si="8"/>
        <v>0.08</v>
      </c>
      <c r="M37" s="1">
        <f t="shared" si="8"/>
        <v>8.8000000000000009E-2</v>
      </c>
      <c r="N37" s="1">
        <f t="shared" si="8"/>
        <v>9.5999999999999988E-2</v>
      </c>
      <c r="O37" s="1">
        <f t="shared" si="8"/>
        <v>0.104</v>
      </c>
      <c r="P37" s="1">
        <f t="shared" si="8"/>
        <v>0.11199999999999999</v>
      </c>
      <c r="Q37" s="1">
        <f t="shared" si="8"/>
        <v>0.12000000000000002</v>
      </c>
      <c r="R37" s="1">
        <f t="shared" si="8"/>
        <v>0.12800000000000003</v>
      </c>
      <c r="S37" s="1">
        <f t="shared" si="8"/>
        <v>0.13600000000000001</v>
      </c>
      <c r="T37" s="1">
        <f t="shared" si="8"/>
        <v>0.14400000000000002</v>
      </c>
      <c r="U37" s="1">
        <f t="shared" si="8"/>
        <v>0.152</v>
      </c>
      <c r="V37" s="1">
        <f t="shared" si="8"/>
        <v>0.16</v>
      </c>
      <c r="W37" s="34">
        <f t="shared" si="12"/>
        <v>0.2</v>
      </c>
      <c r="X37" s="10">
        <f t="shared" si="9"/>
        <v>0.192</v>
      </c>
      <c r="Y37" s="10">
        <f t="shared" si="9"/>
        <v>0.184</v>
      </c>
      <c r="Z37" s="10">
        <f t="shared" si="9"/>
        <v>0.17600000000000002</v>
      </c>
      <c r="AA37" s="10">
        <f t="shared" si="9"/>
        <v>0.16800000000000001</v>
      </c>
      <c r="AB37" s="10">
        <f t="shared" si="9"/>
        <v>0.16</v>
      </c>
      <c r="AC37" s="10">
        <f t="shared" si="9"/>
        <v>0.15200000000000002</v>
      </c>
      <c r="AD37" s="10">
        <f t="shared" si="9"/>
        <v>0.14400000000000002</v>
      </c>
      <c r="AE37" s="10">
        <f t="shared" si="9"/>
        <v>0.13600000000000001</v>
      </c>
      <c r="AF37" s="10">
        <f t="shared" si="9"/>
        <v>0.128</v>
      </c>
      <c r="AG37" s="10">
        <f t="shared" si="9"/>
        <v>0.12000000000000001</v>
      </c>
      <c r="AH37" s="10">
        <f t="shared" si="9"/>
        <v>0.112</v>
      </c>
      <c r="AI37" s="10">
        <f t="shared" si="9"/>
        <v>0.10400000000000002</v>
      </c>
      <c r="AJ37" s="10">
        <f t="shared" si="9"/>
        <v>9.6000000000000016E-2</v>
      </c>
      <c r="AK37" s="10">
        <f t="shared" si="9"/>
        <v>8.8000000000000023E-2</v>
      </c>
      <c r="AL37" s="10">
        <f t="shared" si="9"/>
        <v>7.9999999999999988E-2</v>
      </c>
      <c r="AM37" s="10">
        <f t="shared" si="9"/>
        <v>7.1999999999999981E-2</v>
      </c>
      <c r="AN37" s="10">
        <f t="shared" si="9"/>
        <v>6.4000000000000001E-2</v>
      </c>
      <c r="AO37" s="10">
        <f t="shared" si="9"/>
        <v>5.5999999999999994E-2</v>
      </c>
      <c r="AP37" s="10">
        <f t="shared" si="9"/>
        <v>4.8000000000000015E-2</v>
      </c>
      <c r="AQ37" s="10">
        <f t="shared" si="9"/>
        <v>4.0000000000000008E-2</v>
      </c>
      <c r="AR37" s="36">
        <f t="shared" si="13"/>
        <v>0.2</v>
      </c>
      <c r="AS37" s="11">
        <f t="shared" si="10"/>
        <v>0.20800000000000002</v>
      </c>
      <c r="AT37" s="11">
        <f t="shared" si="10"/>
        <v>0.21600000000000003</v>
      </c>
      <c r="AU37" s="11">
        <f t="shared" si="10"/>
        <v>0.224</v>
      </c>
      <c r="AV37" s="11">
        <f t="shared" si="10"/>
        <v>0.23200000000000001</v>
      </c>
      <c r="AW37" s="11">
        <f t="shared" si="11"/>
        <v>0.24000000000000002</v>
      </c>
      <c r="AX37" s="11">
        <f t="shared" si="10"/>
        <v>0.248</v>
      </c>
      <c r="AY37" s="11">
        <f t="shared" si="10"/>
        <v>0.25600000000000001</v>
      </c>
      <c r="AZ37" s="11">
        <f t="shared" si="10"/>
        <v>0.26400000000000001</v>
      </c>
      <c r="BA37" s="11">
        <f t="shared" si="10"/>
        <v>0.27200000000000002</v>
      </c>
      <c r="BB37" s="11">
        <f t="shared" si="10"/>
        <v>0.28000000000000003</v>
      </c>
      <c r="BC37" s="11">
        <f t="shared" si="10"/>
        <v>0.28800000000000003</v>
      </c>
      <c r="BD37" s="11">
        <f t="shared" si="10"/>
        <v>0.29599999999999999</v>
      </c>
      <c r="BE37" s="11">
        <f t="shared" si="10"/>
        <v>0.30399999999999999</v>
      </c>
      <c r="BF37" s="11">
        <f t="shared" si="10"/>
        <v>0.312</v>
      </c>
      <c r="BG37" s="11">
        <f t="shared" si="10"/>
        <v>0.32000000000000006</v>
      </c>
      <c r="BH37" s="11">
        <f t="shared" si="10"/>
        <v>0.32800000000000007</v>
      </c>
      <c r="BI37" s="11">
        <f t="shared" si="10"/>
        <v>0.33600000000000002</v>
      </c>
      <c r="BJ37" s="11">
        <f t="shared" si="10"/>
        <v>0.34400000000000003</v>
      </c>
      <c r="BK37" s="11">
        <f t="shared" si="10"/>
        <v>0.35199999999999998</v>
      </c>
      <c r="BL37" s="11">
        <f t="shared" si="10"/>
        <v>0.36</v>
      </c>
    </row>
    <row r="38" spans="1:86" x14ac:dyDescent="0.25">
      <c r="A38" s="8">
        <v>0.3</v>
      </c>
      <c r="B38" s="1">
        <f t="shared" si="7"/>
        <v>0</v>
      </c>
      <c r="C38" s="1">
        <f t="shared" si="7"/>
        <v>1.0499999999999999E-2</v>
      </c>
      <c r="D38" s="1">
        <f t="shared" si="8"/>
        <v>2.0999999999999998E-2</v>
      </c>
      <c r="E38" s="1">
        <f t="shared" si="8"/>
        <v>3.15E-2</v>
      </c>
      <c r="F38" s="1">
        <f t="shared" si="8"/>
        <v>4.1999999999999996E-2</v>
      </c>
      <c r="G38" s="1">
        <f t="shared" si="8"/>
        <v>5.2499999999999998E-2</v>
      </c>
      <c r="H38" s="1">
        <f t="shared" si="8"/>
        <v>6.3E-2</v>
      </c>
      <c r="I38" s="1">
        <f t="shared" si="8"/>
        <v>7.3499999999999996E-2</v>
      </c>
      <c r="J38" s="1">
        <f t="shared" si="8"/>
        <v>8.3999999999999991E-2</v>
      </c>
      <c r="K38" s="1">
        <f t="shared" si="8"/>
        <v>9.4500000000000001E-2</v>
      </c>
      <c r="L38" s="1">
        <f t="shared" si="8"/>
        <v>0.105</v>
      </c>
      <c r="M38" s="1">
        <f t="shared" si="8"/>
        <v>0.11550000000000001</v>
      </c>
      <c r="N38" s="1">
        <f t="shared" si="8"/>
        <v>0.126</v>
      </c>
      <c r="O38" s="1">
        <f t="shared" si="8"/>
        <v>0.13650000000000001</v>
      </c>
      <c r="P38" s="1">
        <f t="shared" si="8"/>
        <v>0.14699999999999999</v>
      </c>
      <c r="Q38" s="1">
        <f t="shared" si="8"/>
        <v>0.15749999999999997</v>
      </c>
      <c r="R38" s="1">
        <f t="shared" si="8"/>
        <v>0.16799999999999998</v>
      </c>
      <c r="S38" s="1">
        <f t="shared" si="8"/>
        <v>0.17849999999999999</v>
      </c>
      <c r="T38" s="1">
        <f t="shared" si="8"/>
        <v>0.189</v>
      </c>
      <c r="U38" s="1">
        <f t="shared" si="8"/>
        <v>0.19949999999999998</v>
      </c>
      <c r="V38" s="1">
        <f t="shared" si="8"/>
        <v>0.21</v>
      </c>
      <c r="W38" s="34">
        <f t="shared" si="12"/>
        <v>0.3</v>
      </c>
      <c r="X38" s="10">
        <f t="shared" si="9"/>
        <v>0.28949999999999998</v>
      </c>
      <c r="Y38" s="10">
        <f t="shared" si="9"/>
        <v>0.27899999999999997</v>
      </c>
      <c r="Z38" s="10">
        <f t="shared" si="9"/>
        <v>0.26849999999999996</v>
      </c>
      <c r="AA38" s="10">
        <f t="shared" si="9"/>
        <v>0.25800000000000001</v>
      </c>
      <c r="AB38" s="10">
        <f t="shared" si="9"/>
        <v>0.2475</v>
      </c>
      <c r="AC38" s="10">
        <f t="shared" si="9"/>
        <v>0.23699999999999999</v>
      </c>
      <c r="AD38" s="10">
        <f t="shared" si="9"/>
        <v>0.22649999999999998</v>
      </c>
      <c r="AE38" s="10">
        <f t="shared" si="9"/>
        <v>0.216</v>
      </c>
      <c r="AF38" s="10">
        <f t="shared" si="9"/>
        <v>0.20549999999999999</v>
      </c>
      <c r="AG38" s="10">
        <f t="shared" si="9"/>
        <v>0.19500000000000001</v>
      </c>
      <c r="AH38" s="10">
        <f t="shared" si="9"/>
        <v>0.1845</v>
      </c>
      <c r="AI38" s="10">
        <f t="shared" si="9"/>
        <v>0.17399999999999999</v>
      </c>
      <c r="AJ38" s="10">
        <f t="shared" si="9"/>
        <v>0.16349999999999998</v>
      </c>
      <c r="AK38" s="10">
        <f t="shared" si="9"/>
        <v>0.153</v>
      </c>
      <c r="AL38" s="10">
        <f t="shared" si="9"/>
        <v>0.14250000000000002</v>
      </c>
      <c r="AM38" s="10">
        <f t="shared" si="9"/>
        <v>0.13200000000000001</v>
      </c>
      <c r="AN38" s="10">
        <f t="shared" si="9"/>
        <v>0.1215</v>
      </c>
      <c r="AO38" s="10">
        <f t="shared" si="9"/>
        <v>0.11099999999999999</v>
      </c>
      <c r="AP38" s="10">
        <f t="shared" si="9"/>
        <v>0.10050000000000001</v>
      </c>
      <c r="AQ38" s="10">
        <f t="shared" si="9"/>
        <v>0.09</v>
      </c>
      <c r="AR38" s="36">
        <f t="shared" si="13"/>
        <v>0.3</v>
      </c>
      <c r="AS38" s="11">
        <f t="shared" si="10"/>
        <v>0.3105</v>
      </c>
      <c r="AT38" s="11">
        <f t="shared" si="10"/>
        <v>0.32100000000000001</v>
      </c>
      <c r="AU38" s="11">
        <f t="shared" si="10"/>
        <v>0.33150000000000002</v>
      </c>
      <c r="AV38" s="11">
        <f t="shared" si="10"/>
        <v>0.34199999999999997</v>
      </c>
      <c r="AW38" s="11">
        <f t="shared" si="11"/>
        <v>0.35249999999999998</v>
      </c>
      <c r="AX38" s="11">
        <f t="shared" si="10"/>
        <v>0.36299999999999999</v>
      </c>
      <c r="AY38" s="11">
        <f t="shared" si="10"/>
        <v>0.3735</v>
      </c>
      <c r="AZ38" s="11">
        <f t="shared" si="10"/>
        <v>0.38400000000000001</v>
      </c>
      <c r="BA38" s="11">
        <f t="shared" si="10"/>
        <v>0.39449999999999996</v>
      </c>
      <c r="BB38" s="11">
        <f t="shared" si="10"/>
        <v>0.40499999999999997</v>
      </c>
      <c r="BC38" s="11">
        <f t="shared" si="10"/>
        <v>0.41549999999999998</v>
      </c>
      <c r="BD38" s="11">
        <f t="shared" si="10"/>
        <v>0.42599999999999999</v>
      </c>
      <c r="BE38" s="11">
        <f t="shared" si="10"/>
        <v>0.4365</v>
      </c>
      <c r="BF38" s="11">
        <f t="shared" si="10"/>
        <v>0.44699999999999995</v>
      </c>
      <c r="BG38" s="11">
        <f t="shared" si="10"/>
        <v>0.45749999999999996</v>
      </c>
      <c r="BH38" s="11">
        <f t="shared" si="10"/>
        <v>0.46799999999999997</v>
      </c>
      <c r="BI38" s="11">
        <f t="shared" si="10"/>
        <v>0.47849999999999998</v>
      </c>
      <c r="BJ38" s="11">
        <f t="shared" si="10"/>
        <v>0.48899999999999999</v>
      </c>
      <c r="BK38" s="11">
        <f t="shared" si="10"/>
        <v>0.49949999999999994</v>
      </c>
      <c r="BL38" s="11">
        <f t="shared" si="10"/>
        <v>0.51</v>
      </c>
    </row>
    <row r="39" spans="1:86" x14ac:dyDescent="0.25">
      <c r="A39" s="8">
        <v>0.4</v>
      </c>
      <c r="B39" s="1">
        <f t="shared" si="7"/>
        <v>0</v>
      </c>
      <c r="C39" s="1">
        <f t="shared" si="7"/>
        <v>1.2000000000000002E-2</v>
      </c>
      <c r="D39" s="1">
        <f t="shared" si="8"/>
        <v>2.4000000000000004E-2</v>
      </c>
      <c r="E39" s="1">
        <f t="shared" si="8"/>
        <v>3.599999999999999E-2</v>
      </c>
      <c r="F39" s="1">
        <f t="shared" si="8"/>
        <v>4.8000000000000008E-2</v>
      </c>
      <c r="G39" s="1">
        <f t="shared" si="8"/>
        <v>0.06</v>
      </c>
      <c r="H39" s="1">
        <f t="shared" si="8"/>
        <v>7.1999999999999981E-2</v>
      </c>
      <c r="I39" s="1">
        <f t="shared" si="8"/>
        <v>8.3999999999999977E-2</v>
      </c>
      <c r="J39" s="1">
        <f t="shared" si="8"/>
        <v>9.6000000000000016E-2</v>
      </c>
      <c r="K39" s="1">
        <f t="shared" si="8"/>
        <v>0.108</v>
      </c>
      <c r="L39" s="1">
        <f t="shared" si="8"/>
        <v>0.12</v>
      </c>
      <c r="M39" s="1">
        <f t="shared" si="8"/>
        <v>0.13200000000000001</v>
      </c>
      <c r="N39" s="1">
        <f t="shared" si="8"/>
        <v>0.14399999999999996</v>
      </c>
      <c r="O39" s="1">
        <f t="shared" si="8"/>
        <v>0.15599999999999997</v>
      </c>
      <c r="P39" s="1">
        <f t="shared" si="8"/>
        <v>0.16799999999999995</v>
      </c>
      <c r="Q39" s="1">
        <f t="shared" si="8"/>
        <v>0.18000000000000002</v>
      </c>
      <c r="R39" s="1">
        <f t="shared" si="8"/>
        <v>0.19200000000000003</v>
      </c>
      <c r="S39" s="1">
        <f t="shared" si="8"/>
        <v>0.20400000000000001</v>
      </c>
      <c r="T39" s="1">
        <f t="shared" si="8"/>
        <v>0.216</v>
      </c>
      <c r="U39" s="1">
        <f t="shared" si="8"/>
        <v>0.22799999999999998</v>
      </c>
      <c r="V39" s="1">
        <f t="shared" si="8"/>
        <v>0.24</v>
      </c>
      <c r="W39" s="34">
        <f t="shared" si="12"/>
        <v>0.4</v>
      </c>
      <c r="X39" s="10">
        <f t="shared" si="9"/>
        <v>0.38800000000000001</v>
      </c>
      <c r="Y39" s="10">
        <f t="shared" si="9"/>
        <v>0.376</v>
      </c>
      <c r="Z39" s="10">
        <f t="shared" si="9"/>
        <v>0.36400000000000005</v>
      </c>
      <c r="AA39" s="10">
        <f t="shared" si="9"/>
        <v>0.35200000000000004</v>
      </c>
      <c r="AB39" s="10">
        <f t="shared" si="9"/>
        <v>0.34</v>
      </c>
      <c r="AC39" s="10">
        <f t="shared" si="9"/>
        <v>0.32800000000000007</v>
      </c>
      <c r="AD39" s="10">
        <f t="shared" si="9"/>
        <v>0.31600000000000006</v>
      </c>
      <c r="AE39" s="10">
        <f t="shared" si="9"/>
        <v>0.30399999999999999</v>
      </c>
      <c r="AF39" s="10">
        <f t="shared" si="9"/>
        <v>0.29200000000000004</v>
      </c>
      <c r="AG39" s="10">
        <f t="shared" si="9"/>
        <v>0.28000000000000003</v>
      </c>
      <c r="AH39" s="10">
        <f t="shared" si="9"/>
        <v>0.26800000000000002</v>
      </c>
      <c r="AI39" s="10">
        <f t="shared" si="9"/>
        <v>0.25600000000000006</v>
      </c>
      <c r="AJ39" s="10">
        <f t="shared" si="9"/>
        <v>0.24400000000000005</v>
      </c>
      <c r="AK39" s="10">
        <f t="shared" si="9"/>
        <v>0.23200000000000007</v>
      </c>
      <c r="AL39" s="10">
        <f t="shared" si="9"/>
        <v>0.22</v>
      </c>
      <c r="AM39" s="10">
        <f t="shared" si="9"/>
        <v>0.20799999999999999</v>
      </c>
      <c r="AN39" s="10">
        <f t="shared" si="9"/>
        <v>0.19600000000000001</v>
      </c>
      <c r="AO39" s="10">
        <f t="shared" si="9"/>
        <v>0.18400000000000002</v>
      </c>
      <c r="AP39" s="10">
        <f t="shared" si="9"/>
        <v>0.17200000000000004</v>
      </c>
      <c r="AQ39" s="10">
        <f t="shared" si="9"/>
        <v>0.16000000000000003</v>
      </c>
      <c r="AR39" s="36">
        <f t="shared" si="13"/>
        <v>0.4</v>
      </c>
      <c r="AS39" s="11">
        <f t="shared" si="10"/>
        <v>0.41200000000000003</v>
      </c>
      <c r="AT39" s="11">
        <f t="shared" si="10"/>
        <v>0.42400000000000004</v>
      </c>
      <c r="AU39" s="11">
        <f t="shared" si="10"/>
        <v>0.436</v>
      </c>
      <c r="AV39" s="11">
        <f t="shared" si="10"/>
        <v>0.44800000000000001</v>
      </c>
      <c r="AW39" s="11">
        <f t="shared" si="11"/>
        <v>0.46</v>
      </c>
      <c r="AX39" s="11">
        <f t="shared" si="10"/>
        <v>0.47199999999999998</v>
      </c>
      <c r="AY39" s="11">
        <f t="shared" si="10"/>
        <v>0.48399999999999999</v>
      </c>
      <c r="AZ39" s="11">
        <f t="shared" si="10"/>
        <v>0.49600000000000005</v>
      </c>
      <c r="BA39" s="11">
        <f t="shared" si="10"/>
        <v>0.50800000000000001</v>
      </c>
      <c r="BB39" s="11">
        <f t="shared" si="10"/>
        <v>0.52</v>
      </c>
      <c r="BC39" s="11">
        <f t="shared" si="10"/>
        <v>0.53200000000000003</v>
      </c>
      <c r="BD39" s="11">
        <f t="shared" si="10"/>
        <v>0.54400000000000004</v>
      </c>
      <c r="BE39" s="11">
        <f t="shared" si="10"/>
        <v>0.55600000000000005</v>
      </c>
      <c r="BF39" s="11">
        <f t="shared" si="10"/>
        <v>0.56799999999999995</v>
      </c>
      <c r="BG39" s="11">
        <f t="shared" si="10"/>
        <v>0.58000000000000007</v>
      </c>
      <c r="BH39" s="11">
        <f t="shared" si="10"/>
        <v>0.59200000000000008</v>
      </c>
      <c r="BI39" s="11">
        <f t="shared" si="10"/>
        <v>0.60400000000000009</v>
      </c>
      <c r="BJ39" s="11">
        <f t="shared" si="10"/>
        <v>0.61599999999999999</v>
      </c>
      <c r="BK39" s="11">
        <f t="shared" si="10"/>
        <v>0.628</v>
      </c>
      <c r="BL39" s="11">
        <f t="shared" si="10"/>
        <v>0.64</v>
      </c>
    </row>
    <row r="40" spans="1:86" x14ac:dyDescent="0.25">
      <c r="A40" s="8">
        <v>0.5</v>
      </c>
      <c r="B40" s="1">
        <f t="shared" si="7"/>
        <v>0</v>
      </c>
      <c r="C40" s="1">
        <f t="shared" si="7"/>
        <v>1.2500000000000001E-2</v>
      </c>
      <c r="D40" s="1">
        <f t="shared" si="8"/>
        <v>2.5000000000000001E-2</v>
      </c>
      <c r="E40" s="1">
        <f t="shared" si="8"/>
        <v>3.7499999999999999E-2</v>
      </c>
      <c r="F40" s="1">
        <f t="shared" si="8"/>
        <v>0.05</v>
      </c>
      <c r="G40" s="1">
        <f t="shared" si="8"/>
        <v>6.25E-2</v>
      </c>
      <c r="H40" s="1">
        <f t="shared" si="8"/>
        <v>7.4999999999999997E-2</v>
      </c>
      <c r="I40" s="1">
        <f t="shared" si="8"/>
        <v>8.7499999999999994E-2</v>
      </c>
      <c r="J40" s="1">
        <f t="shared" si="8"/>
        <v>0.1</v>
      </c>
      <c r="K40" s="1">
        <f t="shared" si="8"/>
        <v>0.1125</v>
      </c>
      <c r="L40" s="1">
        <f t="shared" si="8"/>
        <v>0.125</v>
      </c>
      <c r="M40" s="1">
        <f t="shared" si="8"/>
        <v>0.13750000000000001</v>
      </c>
      <c r="N40" s="1">
        <f t="shared" si="8"/>
        <v>0.15</v>
      </c>
      <c r="O40" s="1">
        <f t="shared" si="8"/>
        <v>0.16250000000000001</v>
      </c>
      <c r="P40" s="1">
        <f t="shared" si="8"/>
        <v>0.17499999999999999</v>
      </c>
      <c r="Q40" s="1">
        <f t="shared" si="8"/>
        <v>0.1875</v>
      </c>
      <c r="R40" s="1">
        <f t="shared" si="8"/>
        <v>0.2</v>
      </c>
      <c r="S40" s="1">
        <f t="shared" si="8"/>
        <v>0.21249999999999999</v>
      </c>
      <c r="T40" s="1">
        <f t="shared" si="8"/>
        <v>0.22500000000000001</v>
      </c>
      <c r="U40" s="1">
        <f t="shared" si="8"/>
        <v>0.23749999999999999</v>
      </c>
      <c r="V40" s="1">
        <f t="shared" si="8"/>
        <v>0.25</v>
      </c>
      <c r="W40" s="34">
        <f t="shared" si="12"/>
        <v>0.5</v>
      </c>
      <c r="X40" s="10">
        <f t="shared" si="9"/>
        <v>0.48749999999999999</v>
      </c>
      <c r="Y40" s="10">
        <f t="shared" si="9"/>
        <v>0.47499999999999998</v>
      </c>
      <c r="Z40" s="10">
        <f t="shared" si="9"/>
        <v>0.46250000000000002</v>
      </c>
      <c r="AA40" s="10">
        <f t="shared" si="9"/>
        <v>0.45</v>
      </c>
      <c r="AB40" s="10">
        <f t="shared" si="9"/>
        <v>0.4375</v>
      </c>
      <c r="AC40" s="10">
        <f t="shared" si="9"/>
        <v>0.42499999999999999</v>
      </c>
      <c r="AD40" s="10">
        <f t="shared" si="9"/>
        <v>0.41249999999999998</v>
      </c>
      <c r="AE40" s="10">
        <f t="shared" si="9"/>
        <v>0.4</v>
      </c>
      <c r="AF40" s="10">
        <f t="shared" si="9"/>
        <v>0.38750000000000001</v>
      </c>
      <c r="AG40" s="10">
        <f t="shared" si="9"/>
        <v>0.375</v>
      </c>
      <c r="AH40" s="10">
        <f t="shared" si="9"/>
        <v>0.36249999999999999</v>
      </c>
      <c r="AI40" s="10">
        <f t="shared" si="9"/>
        <v>0.35</v>
      </c>
      <c r="AJ40" s="10">
        <f t="shared" si="9"/>
        <v>0.33750000000000002</v>
      </c>
      <c r="AK40" s="10">
        <f t="shared" si="9"/>
        <v>0.32500000000000001</v>
      </c>
      <c r="AL40" s="10">
        <f t="shared" si="9"/>
        <v>0.3125</v>
      </c>
      <c r="AM40" s="10">
        <f t="shared" si="9"/>
        <v>0.3</v>
      </c>
      <c r="AN40" s="10">
        <f t="shared" si="9"/>
        <v>0.28749999999999998</v>
      </c>
      <c r="AO40" s="10">
        <f t="shared" si="9"/>
        <v>0.27500000000000002</v>
      </c>
      <c r="AP40" s="10">
        <f t="shared" si="9"/>
        <v>0.26250000000000001</v>
      </c>
      <c r="AQ40" s="10">
        <f t="shared" si="9"/>
        <v>0.25</v>
      </c>
      <c r="AR40" s="36">
        <f t="shared" si="13"/>
        <v>0.5</v>
      </c>
      <c r="AS40" s="11">
        <f t="shared" si="10"/>
        <v>0.51249999999999996</v>
      </c>
      <c r="AT40" s="11">
        <f t="shared" si="10"/>
        <v>0.52500000000000002</v>
      </c>
      <c r="AU40" s="11">
        <f t="shared" si="10"/>
        <v>0.53749999999999998</v>
      </c>
      <c r="AV40" s="11">
        <f t="shared" si="10"/>
        <v>0.55000000000000004</v>
      </c>
      <c r="AW40" s="11">
        <f t="shared" si="11"/>
        <v>0.5625</v>
      </c>
      <c r="AX40" s="11">
        <f t="shared" si="10"/>
        <v>0.57499999999999996</v>
      </c>
      <c r="AY40" s="11">
        <f t="shared" si="10"/>
        <v>0.58750000000000002</v>
      </c>
      <c r="AZ40" s="11">
        <f t="shared" si="10"/>
        <v>0.6</v>
      </c>
      <c r="BA40" s="11">
        <f t="shared" si="10"/>
        <v>0.61250000000000004</v>
      </c>
      <c r="BB40" s="11">
        <f t="shared" si="10"/>
        <v>0.625</v>
      </c>
      <c r="BC40" s="11">
        <f t="shared" si="10"/>
        <v>0.63749999999999996</v>
      </c>
      <c r="BD40" s="11">
        <f t="shared" si="10"/>
        <v>0.65</v>
      </c>
      <c r="BE40" s="11">
        <f t="shared" si="10"/>
        <v>0.66249999999999998</v>
      </c>
      <c r="BF40" s="11">
        <f t="shared" si="10"/>
        <v>0.67500000000000004</v>
      </c>
      <c r="BG40" s="11">
        <f t="shared" si="10"/>
        <v>0.6875</v>
      </c>
      <c r="BH40" s="11">
        <f t="shared" si="10"/>
        <v>0.7</v>
      </c>
      <c r="BI40" s="11">
        <f t="shared" si="10"/>
        <v>0.71250000000000002</v>
      </c>
      <c r="BJ40" s="11">
        <f t="shared" si="10"/>
        <v>0.72499999999999998</v>
      </c>
      <c r="BK40" s="11">
        <f t="shared" si="10"/>
        <v>0.73750000000000004</v>
      </c>
      <c r="BL40" s="11">
        <f t="shared" si="10"/>
        <v>0.75</v>
      </c>
    </row>
    <row r="41" spans="1:86" x14ac:dyDescent="0.25">
      <c r="A41" s="8">
        <v>0.6</v>
      </c>
      <c r="B41" s="1">
        <f t="shared" si="7"/>
        <v>0</v>
      </c>
      <c r="C41" s="1">
        <f t="shared" si="7"/>
        <v>1.2E-2</v>
      </c>
      <c r="D41" s="1">
        <f t="shared" si="8"/>
        <v>2.4E-2</v>
      </c>
      <c r="E41" s="1">
        <f t="shared" si="8"/>
        <v>3.5999999999999997E-2</v>
      </c>
      <c r="F41" s="1">
        <f t="shared" si="8"/>
        <v>4.8000000000000001E-2</v>
      </c>
      <c r="G41" s="1">
        <f t="shared" si="8"/>
        <v>0.06</v>
      </c>
      <c r="H41" s="1">
        <f t="shared" si="8"/>
        <v>7.1999999999999995E-2</v>
      </c>
      <c r="I41" s="1">
        <f t="shared" si="8"/>
        <v>8.3999999999999991E-2</v>
      </c>
      <c r="J41" s="1">
        <f t="shared" si="8"/>
        <v>9.6000000000000002E-2</v>
      </c>
      <c r="K41" s="1">
        <f t="shared" si="8"/>
        <v>0.10800000000000001</v>
      </c>
      <c r="L41" s="1">
        <f t="shared" si="8"/>
        <v>0.12</v>
      </c>
      <c r="M41" s="1">
        <f t="shared" si="8"/>
        <v>0.13200000000000001</v>
      </c>
      <c r="N41" s="1">
        <f t="shared" si="8"/>
        <v>0.14399999999999999</v>
      </c>
      <c r="O41" s="1">
        <f t="shared" si="8"/>
        <v>0.15600000000000003</v>
      </c>
      <c r="P41" s="1">
        <f t="shared" si="8"/>
        <v>0.16799999999999998</v>
      </c>
      <c r="Q41" s="1">
        <f t="shared" si="8"/>
        <v>0.17999999999999994</v>
      </c>
      <c r="R41" s="1">
        <f t="shared" si="8"/>
        <v>0.192</v>
      </c>
      <c r="S41" s="1">
        <f t="shared" si="8"/>
        <v>0.20400000000000001</v>
      </c>
      <c r="T41" s="1">
        <f t="shared" si="8"/>
        <v>0.21600000000000003</v>
      </c>
      <c r="U41" s="1">
        <f t="shared" si="8"/>
        <v>0.22799999999999998</v>
      </c>
      <c r="V41" s="1">
        <f t="shared" si="8"/>
        <v>0.24</v>
      </c>
      <c r="W41" s="34">
        <f t="shared" si="12"/>
        <v>0.6</v>
      </c>
      <c r="X41" s="10">
        <f t="shared" si="9"/>
        <v>0.58799999999999997</v>
      </c>
      <c r="Y41" s="10">
        <f t="shared" si="9"/>
        <v>0.57599999999999996</v>
      </c>
      <c r="Z41" s="10">
        <f t="shared" si="9"/>
        <v>0.56399999999999995</v>
      </c>
      <c r="AA41" s="10">
        <f t="shared" si="9"/>
        <v>0.55199999999999994</v>
      </c>
      <c r="AB41" s="10">
        <f t="shared" si="9"/>
        <v>0.54</v>
      </c>
      <c r="AC41" s="10">
        <f t="shared" si="9"/>
        <v>0.52800000000000002</v>
      </c>
      <c r="AD41" s="10">
        <f t="shared" si="9"/>
        <v>0.51600000000000001</v>
      </c>
      <c r="AE41" s="10">
        <f t="shared" si="9"/>
        <v>0.504</v>
      </c>
      <c r="AF41" s="10">
        <f t="shared" si="9"/>
        <v>0.49199999999999999</v>
      </c>
      <c r="AG41" s="10">
        <f t="shared" si="9"/>
        <v>0.48</v>
      </c>
      <c r="AH41" s="10">
        <f t="shared" si="9"/>
        <v>0.46799999999999997</v>
      </c>
      <c r="AI41" s="10">
        <f t="shared" si="9"/>
        <v>0.45599999999999996</v>
      </c>
      <c r="AJ41" s="10">
        <f t="shared" si="9"/>
        <v>0.44399999999999995</v>
      </c>
      <c r="AK41" s="10">
        <f t="shared" si="9"/>
        <v>0.432</v>
      </c>
      <c r="AL41" s="10">
        <f t="shared" si="9"/>
        <v>0.42000000000000004</v>
      </c>
      <c r="AM41" s="10">
        <f t="shared" si="9"/>
        <v>0.40799999999999997</v>
      </c>
      <c r="AN41" s="10">
        <f t="shared" si="9"/>
        <v>0.39599999999999996</v>
      </c>
      <c r="AO41" s="10">
        <f t="shared" si="9"/>
        <v>0.38399999999999995</v>
      </c>
      <c r="AP41" s="10">
        <f t="shared" si="9"/>
        <v>0.372</v>
      </c>
      <c r="AQ41" s="10">
        <f t="shared" si="9"/>
        <v>0.36</v>
      </c>
      <c r="AR41" s="36">
        <f t="shared" si="13"/>
        <v>0.6</v>
      </c>
      <c r="AS41" s="11">
        <f t="shared" si="10"/>
        <v>0.61199999999999999</v>
      </c>
      <c r="AT41" s="11">
        <f t="shared" si="10"/>
        <v>0.624</v>
      </c>
      <c r="AU41" s="11">
        <f t="shared" si="10"/>
        <v>0.63600000000000001</v>
      </c>
      <c r="AV41" s="11">
        <f t="shared" si="10"/>
        <v>0.64800000000000002</v>
      </c>
      <c r="AW41" s="11">
        <f t="shared" si="11"/>
        <v>0.65999999999999992</v>
      </c>
      <c r="AX41" s="11">
        <f t="shared" si="10"/>
        <v>0.67199999999999993</v>
      </c>
      <c r="AY41" s="11">
        <f t="shared" si="10"/>
        <v>0.68399999999999994</v>
      </c>
      <c r="AZ41" s="11">
        <f t="shared" si="10"/>
        <v>0.69599999999999995</v>
      </c>
      <c r="BA41" s="11">
        <f t="shared" si="10"/>
        <v>0.70799999999999996</v>
      </c>
      <c r="BB41" s="11">
        <f t="shared" si="10"/>
        <v>0.72</v>
      </c>
      <c r="BC41" s="11">
        <f t="shared" si="10"/>
        <v>0.73199999999999998</v>
      </c>
      <c r="BD41" s="11">
        <f t="shared" si="10"/>
        <v>0.74399999999999999</v>
      </c>
      <c r="BE41" s="11">
        <f t="shared" si="10"/>
        <v>0.75600000000000001</v>
      </c>
      <c r="BF41" s="11">
        <f t="shared" si="10"/>
        <v>0.76800000000000002</v>
      </c>
      <c r="BG41" s="11">
        <f t="shared" si="10"/>
        <v>0.77999999999999992</v>
      </c>
      <c r="BH41" s="11">
        <f t="shared" si="10"/>
        <v>0.79200000000000004</v>
      </c>
      <c r="BI41" s="11">
        <f t="shared" si="10"/>
        <v>0.80400000000000005</v>
      </c>
      <c r="BJ41" s="11">
        <f t="shared" si="10"/>
        <v>0.81600000000000006</v>
      </c>
      <c r="BK41" s="11">
        <f t="shared" si="10"/>
        <v>0.82799999999999996</v>
      </c>
      <c r="BL41" s="11">
        <f t="shared" si="10"/>
        <v>0.84</v>
      </c>
    </row>
    <row r="42" spans="1:86" x14ac:dyDescent="0.25">
      <c r="A42" s="8">
        <v>0.7</v>
      </c>
      <c r="B42" s="1">
        <f t="shared" si="7"/>
        <v>0</v>
      </c>
      <c r="C42" s="1">
        <f t="shared" si="7"/>
        <v>1.0499999999999999E-2</v>
      </c>
      <c r="D42" s="1">
        <f t="shared" si="8"/>
        <v>2.0999999999999998E-2</v>
      </c>
      <c r="E42" s="1">
        <f t="shared" si="8"/>
        <v>3.1500000000000014E-2</v>
      </c>
      <c r="F42" s="1">
        <f t="shared" si="8"/>
        <v>4.1999999999999996E-2</v>
      </c>
      <c r="G42" s="1">
        <f t="shared" si="8"/>
        <v>5.2500000000000005E-2</v>
      </c>
      <c r="H42" s="1">
        <f t="shared" si="8"/>
        <v>6.3000000000000028E-2</v>
      </c>
      <c r="I42" s="1">
        <f t="shared" si="8"/>
        <v>7.350000000000001E-2</v>
      </c>
      <c r="J42" s="1">
        <f t="shared" si="8"/>
        <v>8.3999999999999991E-2</v>
      </c>
      <c r="K42" s="1">
        <f t="shared" si="8"/>
        <v>9.4500000000000028E-2</v>
      </c>
      <c r="L42" s="1">
        <f t="shared" si="8"/>
        <v>0.10500000000000001</v>
      </c>
      <c r="M42" s="1">
        <f t="shared" si="8"/>
        <v>0.11550000000000005</v>
      </c>
      <c r="N42" s="1">
        <f t="shared" si="8"/>
        <v>0.12600000000000006</v>
      </c>
      <c r="O42" s="1">
        <f t="shared" si="8"/>
        <v>0.13650000000000001</v>
      </c>
      <c r="P42" s="1">
        <f t="shared" si="8"/>
        <v>0.14700000000000002</v>
      </c>
      <c r="Q42" s="1">
        <f t="shared" si="8"/>
        <v>0.15749999999999997</v>
      </c>
      <c r="R42" s="1">
        <f t="shared" si="8"/>
        <v>0.16799999999999998</v>
      </c>
      <c r="S42" s="1">
        <f t="shared" si="8"/>
        <v>0.17850000000000005</v>
      </c>
      <c r="T42" s="1">
        <f t="shared" si="8"/>
        <v>0.18900000000000006</v>
      </c>
      <c r="U42" s="1">
        <f t="shared" si="8"/>
        <v>0.19950000000000001</v>
      </c>
      <c r="V42" s="1">
        <f t="shared" si="8"/>
        <v>0.21000000000000002</v>
      </c>
      <c r="W42" s="34">
        <f t="shared" si="12"/>
        <v>0.7</v>
      </c>
      <c r="X42" s="10">
        <f t="shared" si="9"/>
        <v>0.6895</v>
      </c>
      <c r="Y42" s="10">
        <f t="shared" si="9"/>
        <v>0.67899999999999994</v>
      </c>
      <c r="Z42" s="10">
        <f t="shared" si="9"/>
        <v>0.66849999999999998</v>
      </c>
      <c r="AA42" s="10">
        <f t="shared" si="9"/>
        <v>0.65799999999999992</v>
      </c>
      <c r="AB42" s="10">
        <f t="shared" si="9"/>
        <v>0.64749999999999996</v>
      </c>
      <c r="AC42" s="10">
        <f t="shared" si="9"/>
        <v>0.6369999999999999</v>
      </c>
      <c r="AD42" s="10">
        <f t="shared" si="9"/>
        <v>0.62649999999999995</v>
      </c>
      <c r="AE42" s="10">
        <f t="shared" si="9"/>
        <v>0.61599999999999999</v>
      </c>
      <c r="AF42" s="10">
        <f t="shared" si="9"/>
        <v>0.60549999999999993</v>
      </c>
      <c r="AG42" s="10">
        <f t="shared" si="9"/>
        <v>0.59499999999999997</v>
      </c>
      <c r="AH42" s="10">
        <f t="shared" si="9"/>
        <v>0.58449999999999991</v>
      </c>
      <c r="AI42" s="10">
        <f t="shared" si="9"/>
        <v>0.57399999999999984</v>
      </c>
      <c r="AJ42" s="10">
        <f t="shared" si="9"/>
        <v>0.56349999999999989</v>
      </c>
      <c r="AK42" s="10">
        <f t="shared" si="9"/>
        <v>0.55299999999999994</v>
      </c>
      <c r="AL42" s="10">
        <f t="shared" si="9"/>
        <v>0.54249999999999998</v>
      </c>
      <c r="AM42" s="10">
        <f t="shared" si="9"/>
        <v>0.53200000000000003</v>
      </c>
      <c r="AN42" s="10">
        <f t="shared" si="9"/>
        <v>0.52149999999999985</v>
      </c>
      <c r="AO42" s="10">
        <f t="shared" si="9"/>
        <v>0.5109999999999999</v>
      </c>
      <c r="AP42" s="10">
        <f t="shared" si="9"/>
        <v>0.50049999999999994</v>
      </c>
      <c r="AQ42" s="10">
        <f t="shared" si="9"/>
        <v>0.48999999999999994</v>
      </c>
      <c r="AR42" s="36">
        <f t="shared" si="13"/>
        <v>0.7</v>
      </c>
      <c r="AS42" s="11">
        <f t="shared" si="10"/>
        <v>0.71049999999999991</v>
      </c>
      <c r="AT42" s="11">
        <f t="shared" si="10"/>
        <v>0.72099999999999997</v>
      </c>
      <c r="AU42" s="11">
        <f t="shared" si="10"/>
        <v>0.73149999999999993</v>
      </c>
      <c r="AV42" s="11">
        <f t="shared" si="10"/>
        <v>0.74199999999999999</v>
      </c>
      <c r="AW42" s="11">
        <f t="shared" si="11"/>
        <v>0.75249999999999995</v>
      </c>
      <c r="AX42" s="11">
        <f t="shared" si="10"/>
        <v>0.76300000000000001</v>
      </c>
      <c r="AY42" s="11">
        <f t="shared" si="10"/>
        <v>0.77349999999999997</v>
      </c>
      <c r="AZ42" s="11">
        <f t="shared" si="10"/>
        <v>0.78399999999999992</v>
      </c>
      <c r="BA42" s="11">
        <f t="shared" si="10"/>
        <v>0.79449999999999998</v>
      </c>
      <c r="BB42" s="11">
        <f t="shared" si="10"/>
        <v>0.80499999999999994</v>
      </c>
      <c r="BC42" s="11">
        <f t="shared" si="10"/>
        <v>0.8155</v>
      </c>
      <c r="BD42" s="11">
        <f t="shared" si="10"/>
        <v>0.82600000000000007</v>
      </c>
      <c r="BE42" s="11">
        <f t="shared" si="10"/>
        <v>0.83650000000000002</v>
      </c>
      <c r="BF42" s="11">
        <f t="shared" si="10"/>
        <v>0.84699999999999998</v>
      </c>
      <c r="BG42" s="11">
        <f t="shared" si="10"/>
        <v>0.85749999999999993</v>
      </c>
      <c r="BH42" s="11">
        <f t="shared" si="10"/>
        <v>0.86799999999999988</v>
      </c>
      <c r="BI42" s="11">
        <f t="shared" si="10"/>
        <v>0.87850000000000006</v>
      </c>
      <c r="BJ42" s="11">
        <f t="shared" si="10"/>
        <v>0.88900000000000001</v>
      </c>
      <c r="BK42" s="11">
        <f t="shared" si="10"/>
        <v>0.89949999999999997</v>
      </c>
      <c r="BL42" s="11">
        <f t="shared" si="10"/>
        <v>0.90999999999999992</v>
      </c>
    </row>
    <row r="43" spans="1:86" x14ac:dyDescent="0.25">
      <c r="A43" s="8">
        <v>0.8</v>
      </c>
      <c r="B43" s="1">
        <f t="shared" si="7"/>
        <v>0</v>
      </c>
      <c r="C43" s="1">
        <f t="shared" si="7"/>
        <v>8.0000000000000002E-3</v>
      </c>
      <c r="D43" s="1">
        <f t="shared" si="8"/>
        <v>1.6E-2</v>
      </c>
      <c r="E43" s="1">
        <f t="shared" si="8"/>
        <v>2.399999999999998E-2</v>
      </c>
      <c r="F43" s="1">
        <f t="shared" si="8"/>
        <v>3.2000000000000001E-2</v>
      </c>
      <c r="G43" s="1">
        <f t="shared" si="8"/>
        <v>3.999999999999998E-2</v>
      </c>
      <c r="H43" s="1">
        <f t="shared" si="8"/>
        <v>4.7999999999999959E-2</v>
      </c>
      <c r="I43" s="1">
        <f t="shared" si="8"/>
        <v>5.5999999999999939E-2</v>
      </c>
      <c r="J43" s="1">
        <f t="shared" si="8"/>
        <v>6.4000000000000001E-2</v>
      </c>
      <c r="K43" s="1">
        <f t="shared" si="8"/>
        <v>7.1999999999999953E-2</v>
      </c>
      <c r="L43" s="1">
        <f t="shared" si="8"/>
        <v>7.999999999999996E-2</v>
      </c>
      <c r="M43" s="1">
        <f t="shared" si="8"/>
        <v>8.7999999999999967E-2</v>
      </c>
      <c r="N43" s="1">
        <f t="shared" si="8"/>
        <v>9.5999999999999919E-2</v>
      </c>
      <c r="O43" s="1">
        <f t="shared" si="8"/>
        <v>0.10399999999999993</v>
      </c>
      <c r="P43" s="1">
        <f t="shared" si="8"/>
        <v>0.11199999999999988</v>
      </c>
      <c r="Q43" s="1">
        <f t="shared" si="8"/>
        <v>0.12</v>
      </c>
      <c r="R43" s="1">
        <f t="shared" si="8"/>
        <v>0.128</v>
      </c>
      <c r="S43" s="1">
        <f t="shared" si="8"/>
        <v>0.13600000000000001</v>
      </c>
      <c r="T43" s="1">
        <f t="shared" si="8"/>
        <v>0.14399999999999991</v>
      </c>
      <c r="U43" s="1">
        <f t="shared" si="8"/>
        <v>0.15199999999999991</v>
      </c>
      <c r="V43" s="1">
        <f t="shared" si="8"/>
        <v>0.15999999999999992</v>
      </c>
      <c r="W43" s="34">
        <f t="shared" si="12"/>
        <v>0.8</v>
      </c>
      <c r="X43" s="10">
        <f t="shared" si="9"/>
        <v>0.79200000000000004</v>
      </c>
      <c r="Y43" s="10">
        <f t="shared" si="9"/>
        <v>0.78400000000000003</v>
      </c>
      <c r="Z43" s="10">
        <f t="shared" si="9"/>
        <v>0.77600000000000002</v>
      </c>
      <c r="AA43" s="10">
        <f t="shared" si="9"/>
        <v>0.76800000000000002</v>
      </c>
      <c r="AB43" s="10">
        <f t="shared" si="9"/>
        <v>0.76</v>
      </c>
      <c r="AC43" s="10">
        <f t="shared" si="9"/>
        <v>0.75200000000000011</v>
      </c>
      <c r="AD43" s="10">
        <f t="shared" si="9"/>
        <v>0.74400000000000011</v>
      </c>
      <c r="AE43" s="10">
        <f t="shared" si="9"/>
        <v>0.73599999999999999</v>
      </c>
      <c r="AF43" s="10">
        <f t="shared" si="9"/>
        <v>0.72800000000000009</v>
      </c>
      <c r="AG43" s="10">
        <f t="shared" si="9"/>
        <v>0.72000000000000008</v>
      </c>
      <c r="AH43" s="10">
        <f t="shared" si="9"/>
        <v>0.71200000000000008</v>
      </c>
      <c r="AI43" s="10">
        <f t="shared" si="9"/>
        <v>0.70400000000000018</v>
      </c>
      <c r="AJ43" s="10">
        <f t="shared" si="9"/>
        <v>0.69600000000000017</v>
      </c>
      <c r="AK43" s="10">
        <f t="shared" si="9"/>
        <v>0.68800000000000017</v>
      </c>
      <c r="AL43" s="10">
        <f t="shared" si="9"/>
        <v>0.68</v>
      </c>
      <c r="AM43" s="10">
        <f t="shared" si="9"/>
        <v>0.67200000000000004</v>
      </c>
      <c r="AN43" s="10">
        <f t="shared" si="9"/>
        <v>0.66400000000000003</v>
      </c>
      <c r="AO43" s="10">
        <f t="shared" si="9"/>
        <v>0.65600000000000014</v>
      </c>
      <c r="AP43" s="10">
        <f t="shared" si="9"/>
        <v>0.64800000000000013</v>
      </c>
      <c r="AQ43" s="10">
        <f t="shared" si="9"/>
        <v>0.64000000000000012</v>
      </c>
      <c r="AR43" s="36">
        <f t="shared" si="13"/>
        <v>0.8</v>
      </c>
      <c r="AS43" s="11">
        <f t="shared" si="10"/>
        <v>0.80800000000000005</v>
      </c>
      <c r="AT43" s="11">
        <f t="shared" si="10"/>
        <v>0.81600000000000006</v>
      </c>
      <c r="AU43" s="11">
        <f t="shared" si="10"/>
        <v>0.82400000000000007</v>
      </c>
      <c r="AV43" s="11">
        <f t="shared" si="10"/>
        <v>0.83200000000000007</v>
      </c>
      <c r="AW43" s="11">
        <f t="shared" si="11"/>
        <v>0.84000000000000008</v>
      </c>
      <c r="AX43" s="11">
        <f t="shared" si="10"/>
        <v>0.84799999999999998</v>
      </c>
      <c r="AY43" s="11">
        <f t="shared" si="10"/>
        <v>0.85599999999999998</v>
      </c>
      <c r="AZ43" s="11">
        <f t="shared" si="10"/>
        <v>0.8640000000000001</v>
      </c>
      <c r="BA43" s="11">
        <f t="shared" si="10"/>
        <v>0.872</v>
      </c>
      <c r="BB43" s="11">
        <f t="shared" si="10"/>
        <v>0.88</v>
      </c>
      <c r="BC43" s="11">
        <f t="shared" si="10"/>
        <v>0.88800000000000001</v>
      </c>
      <c r="BD43" s="11">
        <f t="shared" si="10"/>
        <v>0.89599999999999991</v>
      </c>
      <c r="BE43" s="11">
        <f t="shared" si="10"/>
        <v>0.90399999999999991</v>
      </c>
      <c r="BF43" s="11">
        <f t="shared" si="10"/>
        <v>0.91199999999999992</v>
      </c>
      <c r="BG43" s="11">
        <f t="shared" si="10"/>
        <v>0.92</v>
      </c>
      <c r="BH43" s="11">
        <f t="shared" si="10"/>
        <v>0.92800000000000005</v>
      </c>
      <c r="BI43" s="11">
        <f t="shared" si="10"/>
        <v>0.93600000000000005</v>
      </c>
      <c r="BJ43" s="11">
        <f t="shared" si="10"/>
        <v>0.94399999999999995</v>
      </c>
      <c r="BK43" s="11">
        <f t="shared" si="10"/>
        <v>0.95199999999999996</v>
      </c>
      <c r="BL43" s="11">
        <f t="shared" si="10"/>
        <v>0.96</v>
      </c>
    </row>
    <row r="44" spans="1:86" x14ac:dyDescent="0.25">
      <c r="A44" s="8">
        <v>0.9</v>
      </c>
      <c r="B44" s="1">
        <f t="shared" si="7"/>
        <v>0</v>
      </c>
      <c r="C44" s="1">
        <f t="shared" si="7"/>
        <v>4.4999999999999971E-3</v>
      </c>
      <c r="D44" s="1">
        <f t="shared" si="8"/>
        <v>8.9999999999999941E-3</v>
      </c>
      <c r="E44" s="1">
        <f t="shared" si="8"/>
        <v>1.3500000000000012E-2</v>
      </c>
      <c r="F44" s="1">
        <f t="shared" si="8"/>
        <v>1.7999999999999988E-2</v>
      </c>
      <c r="G44" s="1">
        <f t="shared" si="8"/>
        <v>2.2499999999999992E-2</v>
      </c>
      <c r="H44" s="1">
        <f t="shared" si="8"/>
        <v>2.7000000000000024E-2</v>
      </c>
      <c r="I44" s="1">
        <f t="shared" si="8"/>
        <v>3.1500000000000028E-2</v>
      </c>
      <c r="J44" s="1">
        <f t="shared" si="8"/>
        <v>3.5999999999999976E-2</v>
      </c>
      <c r="K44" s="1">
        <f t="shared" si="8"/>
        <v>4.049999999999998E-2</v>
      </c>
      <c r="L44" s="1">
        <f t="shared" si="8"/>
        <v>4.4999999999999984E-2</v>
      </c>
      <c r="M44" s="1">
        <f t="shared" si="8"/>
        <v>4.9499999999999988E-2</v>
      </c>
      <c r="N44" s="1">
        <f t="shared" si="8"/>
        <v>5.4000000000000048E-2</v>
      </c>
      <c r="O44" s="1">
        <f t="shared" si="8"/>
        <v>5.8499999999999996E-2</v>
      </c>
      <c r="P44" s="1">
        <f t="shared" si="8"/>
        <v>6.3000000000000056E-2</v>
      </c>
      <c r="Q44" s="1">
        <f t="shared" si="8"/>
        <v>6.7500000000000004E-2</v>
      </c>
      <c r="R44" s="1">
        <f t="shared" si="8"/>
        <v>7.1999999999999953E-2</v>
      </c>
      <c r="S44" s="1">
        <f t="shared" si="8"/>
        <v>7.6500000000000012E-2</v>
      </c>
      <c r="T44" s="1">
        <f t="shared" si="8"/>
        <v>8.0999999999999961E-2</v>
      </c>
      <c r="U44" s="1">
        <f t="shared" si="8"/>
        <v>8.550000000000002E-2</v>
      </c>
      <c r="V44" s="1">
        <f t="shared" si="8"/>
        <v>8.9999999999999969E-2</v>
      </c>
      <c r="W44" s="34">
        <f t="shared" si="12"/>
        <v>0.9</v>
      </c>
      <c r="X44" s="10">
        <f t="shared" si="9"/>
        <v>0.89550000000000007</v>
      </c>
      <c r="Y44" s="10">
        <f t="shared" si="9"/>
        <v>0.89100000000000001</v>
      </c>
      <c r="Z44" s="10">
        <f t="shared" si="9"/>
        <v>0.88650000000000007</v>
      </c>
      <c r="AA44" s="10">
        <f t="shared" si="9"/>
        <v>0.88200000000000001</v>
      </c>
      <c r="AB44" s="10">
        <f t="shared" si="9"/>
        <v>0.87750000000000006</v>
      </c>
      <c r="AC44" s="10">
        <f t="shared" si="9"/>
        <v>0.873</v>
      </c>
      <c r="AD44" s="10">
        <f t="shared" si="9"/>
        <v>0.86850000000000005</v>
      </c>
      <c r="AE44" s="10">
        <f t="shared" si="9"/>
        <v>0.8640000000000001</v>
      </c>
      <c r="AF44" s="10">
        <f t="shared" si="9"/>
        <v>0.85950000000000004</v>
      </c>
      <c r="AG44" s="10">
        <f t="shared" si="9"/>
        <v>0.85499999999999998</v>
      </c>
      <c r="AH44" s="10">
        <f t="shared" si="9"/>
        <v>0.85050000000000003</v>
      </c>
      <c r="AI44" s="10">
        <f t="shared" si="9"/>
        <v>0.84599999999999997</v>
      </c>
      <c r="AJ44" s="10">
        <f t="shared" si="9"/>
        <v>0.84150000000000003</v>
      </c>
      <c r="AK44" s="10">
        <f t="shared" si="9"/>
        <v>0.83699999999999997</v>
      </c>
      <c r="AL44" s="10">
        <f t="shared" si="9"/>
        <v>0.83250000000000002</v>
      </c>
      <c r="AM44" s="10">
        <f t="shared" si="9"/>
        <v>0.82800000000000007</v>
      </c>
      <c r="AN44" s="10">
        <f t="shared" si="9"/>
        <v>0.82350000000000001</v>
      </c>
      <c r="AO44" s="10">
        <f t="shared" si="9"/>
        <v>0.81900000000000006</v>
      </c>
      <c r="AP44" s="10">
        <f t="shared" si="9"/>
        <v>0.8145</v>
      </c>
      <c r="AQ44" s="10">
        <f t="shared" si="9"/>
        <v>0.81</v>
      </c>
      <c r="AR44" s="36">
        <f t="shared" si="13"/>
        <v>0.9</v>
      </c>
      <c r="AS44" s="11">
        <f t="shared" si="10"/>
        <v>0.90449999999999997</v>
      </c>
      <c r="AT44" s="11">
        <f t="shared" si="10"/>
        <v>0.90900000000000003</v>
      </c>
      <c r="AU44" s="11">
        <f t="shared" si="10"/>
        <v>0.91349999999999998</v>
      </c>
      <c r="AV44" s="11">
        <f t="shared" si="10"/>
        <v>0.91800000000000004</v>
      </c>
      <c r="AW44" s="11">
        <f t="shared" si="11"/>
        <v>0.92249999999999999</v>
      </c>
      <c r="AX44" s="11">
        <f t="shared" si="10"/>
        <v>0.92700000000000005</v>
      </c>
      <c r="AY44" s="11">
        <f t="shared" si="10"/>
        <v>0.93149999999999999</v>
      </c>
      <c r="AZ44" s="11">
        <f t="shared" si="10"/>
        <v>0.93599999999999994</v>
      </c>
      <c r="BA44" s="11">
        <f t="shared" si="10"/>
        <v>0.9405</v>
      </c>
      <c r="BB44" s="11">
        <f t="shared" si="10"/>
        <v>0.94500000000000006</v>
      </c>
      <c r="BC44" s="11">
        <f t="shared" si="10"/>
        <v>0.94950000000000001</v>
      </c>
      <c r="BD44" s="11">
        <f t="shared" si="10"/>
        <v>0.95400000000000007</v>
      </c>
      <c r="BE44" s="11">
        <f t="shared" si="10"/>
        <v>0.95850000000000002</v>
      </c>
      <c r="BF44" s="11">
        <f t="shared" si="10"/>
        <v>0.96300000000000008</v>
      </c>
      <c r="BG44" s="11">
        <f t="shared" si="10"/>
        <v>0.96750000000000003</v>
      </c>
      <c r="BH44" s="11">
        <f t="shared" si="10"/>
        <v>0.97199999999999998</v>
      </c>
      <c r="BI44" s="11">
        <f t="shared" si="10"/>
        <v>0.97650000000000003</v>
      </c>
      <c r="BJ44" s="11">
        <f t="shared" si="10"/>
        <v>0.98099999999999998</v>
      </c>
      <c r="BK44" s="11">
        <f t="shared" si="10"/>
        <v>0.98550000000000004</v>
      </c>
      <c r="BL44" s="11">
        <f t="shared" si="10"/>
        <v>0.99</v>
      </c>
    </row>
    <row r="45" spans="1:86" x14ac:dyDescent="0.25">
      <c r="A45" s="8">
        <v>1</v>
      </c>
      <c r="B45" s="1">
        <f t="shared" si="7"/>
        <v>0</v>
      </c>
      <c r="C45" s="1">
        <f t="shared" si="7"/>
        <v>0</v>
      </c>
      <c r="D45" s="1">
        <f t="shared" si="8"/>
        <v>0</v>
      </c>
      <c r="E45" s="1">
        <f t="shared" si="8"/>
        <v>0</v>
      </c>
      <c r="F45" s="1">
        <f t="shared" si="8"/>
        <v>0</v>
      </c>
      <c r="G45" s="1">
        <f t="shared" si="8"/>
        <v>0</v>
      </c>
      <c r="H45" s="1">
        <f t="shared" si="8"/>
        <v>0</v>
      </c>
      <c r="I45" s="1">
        <f t="shared" si="8"/>
        <v>0</v>
      </c>
      <c r="J45" s="1">
        <f t="shared" si="8"/>
        <v>0</v>
      </c>
      <c r="K45" s="1">
        <f t="shared" si="8"/>
        <v>0</v>
      </c>
      <c r="L45" s="1">
        <f t="shared" si="8"/>
        <v>0</v>
      </c>
      <c r="M45" s="1">
        <f t="shared" si="8"/>
        <v>0</v>
      </c>
      <c r="N45" s="1">
        <f t="shared" si="8"/>
        <v>0</v>
      </c>
      <c r="O45" s="1">
        <f t="shared" si="8"/>
        <v>0</v>
      </c>
      <c r="P45" s="1">
        <f t="shared" si="8"/>
        <v>0</v>
      </c>
      <c r="Q45" s="1">
        <f t="shared" si="8"/>
        <v>0</v>
      </c>
      <c r="R45" s="1">
        <f t="shared" si="8"/>
        <v>0</v>
      </c>
      <c r="S45" s="1">
        <f t="shared" si="8"/>
        <v>0</v>
      </c>
      <c r="T45" s="1">
        <f t="shared" si="8"/>
        <v>0</v>
      </c>
      <c r="U45" s="1">
        <f t="shared" si="8"/>
        <v>0</v>
      </c>
      <c r="V45" s="1">
        <f t="shared" si="8"/>
        <v>0</v>
      </c>
      <c r="W45" s="34">
        <f t="shared" si="12"/>
        <v>1</v>
      </c>
      <c r="X45" s="10">
        <f t="shared" si="9"/>
        <v>1</v>
      </c>
      <c r="Y45" s="10">
        <f t="shared" si="9"/>
        <v>1</v>
      </c>
      <c r="Z45" s="10">
        <f t="shared" si="9"/>
        <v>1</v>
      </c>
      <c r="AA45" s="10">
        <f t="shared" si="9"/>
        <v>1</v>
      </c>
      <c r="AB45" s="10">
        <f t="shared" si="9"/>
        <v>1</v>
      </c>
      <c r="AC45" s="10">
        <f t="shared" si="9"/>
        <v>1</v>
      </c>
      <c r="AD45" s="10">
        <f t="shared" si="9"/>
        <v>1</v>
      </c>
      <c r="AE45" s="10">
        <f t="shared" si="9"/>
        <v>1</v>
      </c>
      <c r="AF45" s="10">
        <f t="shared" si="9"/>
        <v>1</v>
      </c>
      <c r="AG45" s="10">
        <f t="shared" si="9"/>
        <v>1</v>
      </c>
      <c r="AH45" s="10">
        <f t="shared" si="9"/>
        <v>1</v>
      </c>
      <c r="AI45" s="10">
        <f t="shared" si="9"/>
        <v>1</v>
      </c>
      <c r="AJ45" s="10">
        <f t="shared" si="9"/>
        <v>1</v>
      </c>
      <c r="AK45" s="10">
        <f t="shared" si="9"/>
        <v>1</v>
      </c>
      <c r="AL45" s="10">
        <f t="shared" si="9"/>
        <v>1</v>
      </c>
      <c r="AM45" s="10">
        <f t="shared" si="9"/>
        <v>1</v>
      </c>
      <c r="AN45" s="10">
        <f t="shared" si="9"/>
        <v>1</v>
      </c>
      <c r="AO45" s="10">
        <f t="shared" si="9"/>
        <v>1</v>
      </c>
      <c r="AP45" s="10">
        <f t="shared" si="9"/>
        <v>1</v>
      </c>
      <c r="AQ45" s="10">
        <f t="shared" si="9"/>
        <v>1</v>
      </c>
      <c r="AR45" s="36">
        <f t="shared" si="13"/>
        <v>1</v>
      </c>
      <c r="AS45" s="11">
        <f t="shared" si="10"/>
        <v>1</v>
      </c>
      <c r="AT45" s="11">
        <f t="shared" si="10"/>
        <v>1</v>
      </c>
      <c r="AU45" s="11">
        <f t="shared" si="10"/>
        <v>1</v>
      </c>
      <c r="AV45" s="11">
        <f t="shared" si="10"/>
        <v>1</v>
      </c>
      <c r="AW45" s="11">
        <f t="shared" si="11"/>
        <v>1</v>
      </c>
      <c r="AX45" s="11">
        <f t="shared" si="10"/>
        <v>1</v>
      </c>
      <c r="AY45" s="11">
        <f t="shared" si="10"/>
        <v>1</v>
      </c>
      <c r="AZ45" s="11">
        <f t="shared" si="10"/>
        <v>1</v>
      </c>
      <c r="BA45" s="11">
        <f t="shared" si="10"/>
        <v>1</v>
      </c>
      <c r="BB45" s="11">
        <f t="shared" si="10"/>
        <v>1</v>
      </c>
      <c r="BC45" s="11">
        <f t="shared" si="10"/>
        <v>1</v>
      </c>
      <c r="BD45" s="11">
        <f t="shared" si="10"/>
        <v>1</v>
      </c>
      <c r="BE45" s="11">
        <f t="shared" si="10"/>
        <v>1</v>
      </c>
      <c r="BF45" s="11">
        <f t="shared" si="10"/>
        <v>1</v>
      </c>
      <c r="BG45" s="11">
        <f t="shared" si="10"/>
        <v>1</v>
      </c>
      <c r="BH45" s="11">
        <f t="shared" si="10"/>
        <v>1</v>
      </c>
      <c r="BI45" s="11">
        <f t="shared" si="10"/>
        <v>1</v>
      </c>
      <c r="BJ45" s="11">
        <f t="shared" si="10"/>
        <v>1</v>
      </c>
      <c r="BK45" s="11">
        <f t="shared" si="10"/>
        <v>1</v>
      </c>
      <c r="BL45" s="11">
        <f t="shared" si="10"/>
        <v>1</v>
      </c>
    </row>
    <row r="46" spans="1:86" x14ac:dyDescent="0.25">
      <c r="A46" s="8"/>
      <c r="W46" s="34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36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</row>
    <row r="47" spans="1:86" x14ac:dyDescent="0.25">
      <c r="A47" s="8"/>
      <c r="W47" s="34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36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</row>
    <row r="48" spans="1:86" x14ac:dyDescent="0.25">
      <c r="A48" s="8"/>
      <c r="W48" s="34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36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</row>
    <row r="49" spans="1:86" x14ac:dyDescent="0.25">
      <c r="A49" s="8"/>
      <c r="W49" s="34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36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</row>
    <row r="50" spans="1:86" x14ac:dyDescent="0.25">
      <c r="A50" s="8"/>
      <c r="W50" s="34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36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</row>
    <row r="51" spans="1:86" x14ac:dyDescent="0.25">
      <c r="A51" s="8"/>
      <c r="W51" s="34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36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</row>
    <row r="52" spans="1:86" x14ac:dyDescent="0.25">
      <c r="A52" s="8"/>
      <c r="W52" s="34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36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</row>
    <row r="53" spans="1:86" x14ac:dyDescent="0.25">
      <c r="A53" s="8"/>
      <c r="W53" s="34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36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</row>
    <row r="54" spans="1:86" x14ac:dyDescent="0.25">
      <c r="A54" s="8"/>
      <c r="W54" s="34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36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</row>
    <row r="55" spans="1:86" x14ac:dyDescent="0.25">
      <c r="A55" s="8"/>
      <c r="W55" s="34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36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</row>
    <row r="56" spans="1:86" x14ac:dyDescent="0.25">
      <c r="A56" s="8"/>
      <c r="W56" s="34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36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</row>
    <row r="57" spans="1:86" x14ac:dyDescent="0.25">
      <c r="A57" s="8"/>
      <c r="W57" s="34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36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</row>
    <row r="58" spans="1:86" ht="15.75" thickBot="1" x14ac:dyDescent="0.3">
      <c r="A58" s="8"/>
      <c r="W58" s="34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36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</row>
    <row r="59" spans="1:86" x14ac:dyDescent="0.25">
      <c r="A59" s="8"/>
      <c r="W59" s="34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36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</row>
    <row r="60" spans="1:86" x14ac:dyDescent="0.25">
      <c r="A60" s="8"/>
      <c r="W60" s="34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36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</row>
    <row r="61" spans="1:86" x14ac:dyDescent="0.25">
      <c r="A61" s="8"/>
      <c r="W61" s="34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36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</row>
    <row r="62" spans="1:86" x14ac:dyDescent="0.25">
      <c r="A62" s="8"/>
      <c r="W62" s="34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36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</row>
    <row r="63" spans="1:86" x14ac:dyDescent="0.25">
      <c r="A63" s="8"/>
      <c r="W63" s="34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36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</row>
    <row r="64" spans="1:86" x14ac:dyDescent="0.25">
      <c r="A64" s="8"/>
      <c r="W64" s="34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36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</row>
    <row r="65" spans="1:64" x14ac:dyDescent="0.25">
      <c r="A65" s="8"/>
      <c r="W65" s="34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36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</row>
    <row r="66" spans="1:64" x14ac:dyDescent="0.25">
      <c r="A66" s="8"/>
      <c r="W66" s="34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36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</row>
    <row r="67" spans="1:64" x14ac:dyDescent="0.25">
      <c r="A67" s="8"/>
      <c r="W67" s="34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36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</row>
    <row r="68" spans="1:64" x14ac:dyDescent="0.25">
      <c r="A68" s="8"/>
      <c r="W68" s="34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36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</row>
    <row r="69" spans="1:64" x14ac:dyDescent="0.25">
      <c r="A69" s="8"/>
      <c r="W69" s="34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36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</row>
    <row r="70" spans="1:64" x14ac:dyDescent="0.25">
      <c r="A70" s="8"/>
      <c r="W70" s="34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36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</row>
    <row r="71" spans="1:64" x14ac:dyDescent="0.25">
      <c r="A71" s="8"/>
      <c r="W71" s="34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36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</row>
    <row r="72" spans="1:64" x14ac:dyDescent="0.25">
      <c r="A72" s="8"/>
      <c r="W72" s="34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36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</row>
    <row r="73" spans="1:64" x14ac:dyDescent="0.25">
      <c r="A73" s="8"/>
      <c r="W73" s="34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36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</row>
    <row r="74" spans="1:64" x14ac:dyDescent="0.25">
      <c r="A74" s="8"/>
      <c r="W74" s="34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36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</row>
    <row r="75" spans="1:64" x14ac:dyDescent="0.25">
      <c r="A75" s="8"/>
      <c r="W75" s="34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36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</row>
    <row r="76" spans="1:64" x14ac:dyDescent="0.25">
      <c r="A76" s="8"/>
      <c r="W76" s="34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36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</row>
    <row r="77" spans="1:64" x14ac:dyDescent="0.25">
      <c r="A77" s="8"/>
      <c r="W77" s="34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36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</row>
    <row r="78" spans="1:64" x14ac:dyDescent="0.25">
      <c r="A78" s="8"/>
      <c r="W78" s="34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36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</row>
    <row r="79" spans="1:64" x14ac:dyDescent="0.25">
      <c r="A79" s="8"/>
      <c r="W79" s="34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36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</row>
    <row r="80" spans="1:64" x14ac:dyDescent="0.25">
      <c r="A80" s="8"/>
      <c r="W80" s="34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36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</row>
    <row r="81" spans="1:64" x14ac:dyDescent="0.25">
      <c r="A81" s="8"/>
      <c r="W81" s="34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36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</row>
    <row r="82" spans="1:64" x14ac:dyDescent="0.25">
      <c r="A82" s="8"/>
      <c r="W82" s="34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36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</row>
    <row r="83" spans="1:64" x14ac:dyDescent="0.25">
      <c r="A83" s="8"/>
      <c r="W83" s="34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36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</row>
    <row r="84" spans="1:64" x14ac:dyDescent="0.25">
      <c r="A84" s="8"/>
      <c r="W84" s="34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36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</row>
    <row r="85" spans="1:64" x14ac:dyDescent="0.25">
      <c r="A85" s="8"/>
      <c r="W85" s="34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36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</row>
    <row r="86" spans="1:64" x14ac:dyDescent="0.25">
      <c r="A86" s="8"/>
      <c r="W86" s="34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36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</row>
    <row r="87" spans="1:64" x14ac:dyDescent="0.25">
      <c r="A87" s="8"/>
      <c r="W87" s="34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36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</row>
    <row r="88" spans="1:64" x14ac:dyDescent="0.25">
      <c r="A88" s="8"/>
      <c r="W88" s="34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36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</row>
    <row r="89" spans="1:64" x14ac:dyDescent="0.25">
      <c r="A89" s="8"/>
      <c r="W89" s="34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36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</row>
    <row r="90" spans="1:64" x14ac:dyDescent="0.25">
      <c r="A90" s="8"/>
      <c r="W90" s="34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36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</row>
    <row r="91" spans="1:64" x14ac:dyDescent="0.25">
      <c r="A91" s="8"/>
      <c r="W91" s="34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36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</row>
    <row r="92" spans="1:64" x14ac:dyDescent="0.25">
      <c r="A92" s="8"/>
      <c r="W92" s="34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36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</row>
    <row r="93" spans="1:64" x14ac:dyDescent="0.25">
      <c r="A93" s="8"/>
      <c r="W93" s="34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36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</row>
    <row r="94" spans="1:64" x14ac:dyDescent="0.25">
      <c r="A94" s="8"/>
      <c r="W94" s="34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36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</row>
    <row r="95" spans="1:64" x14ac:dyDescent="0.25">
      <c r="A95" s="8"/>
      <c r="W95" s="34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36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</row>
    <row r="96" spans="1:64" x14ac:dyDescent="0.25">
      <c r="A96" s="8"/>
      <c r="W96" s="34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36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</row>
    <row r="97" spans="1:64" x14ac:dyDescent="0.25">
      <c r="A97" s="8"/>
      <c r="W97" s="34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36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</row>
    <row r="98" spans="1:64" x14ac:dyDescent="0.25">
      <c r="A98" s="8"/>
      <c r="W98" s="34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36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</row>
    <row r="99" spans="1:64" x14ac:dyDescent="0.25">
      <c r="A99" s="8"/>
      <c r="W99" s="34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36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</row>
    <row r="100" spans="1:64" x14ac:dyDescent="0.25">
      <c r="A100" s="8"/>
      <c r="W100" s="34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36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</row>
    <row r="101" spans="1:64" x14ac:dyDescent="0.25">
      <c r="A101" s="8"/>
      <c r="W101" s="34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36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</row>
    <row r="102" spans="1:64" x14ac:dyDescent="0.25">
      <c r="A102" s="8"/>
      <c r="W102" s="34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36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</row>
    <row r="103" spans="1:64" x14ac:dyDescent="0.25">
      <c r="A103" s="8"/>
      <c r="W103" s="34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36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</row>
    <row r="104" spans="1:64" x14ac:dyDescent="0.25">
      <c r="A104" s="8"/>
      <c r="W104" s="34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36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</row>
    <row r="105" spans="1:64" x14ac:dyDescent="0.25">
      <c r="A105" s="8"/>
      <c r="W105" s="34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36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</row>
    <row r="106" spans="1:64" x14ac:dyDescent="0.25">
      <c r="A106" s="8"/>
      <c r="W106" s="34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36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</row>
    <row r="107" spans="1:64" x14ac:dyDescent="0.25">
      <c r="A107" s="8"/>
      <c r="W107" s="34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36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</row>
    <row r="108" spans="1:64" x14ac:dyDescent="0.25">
      <c r="A108" s="8"/>
      <c r="W108" s="34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36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</row>
    <row r="109" spans="1:64" x14ac:dyDescent="0.25">
      <c r="A109" s="8"/>
      <c r="W109" s="34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36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</row>
    <row r="110" spans="1:64" x14ac:dyDescent="0.25">
      <c r="A110" s="8"/>
      <c r="W110" s="34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36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</row>
    <row r="111" spans="1:64" x14ac:dyDescent="0.25">
      <c r="A111" s="8"/>
      <c r="W111" s="34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36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</row>
    <row r="112" spans="1:64" x14ac:dyDescent="0.25">
      <c r="A112" s="8"/>
      <c r="W112" s="34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36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</row>
    <row r="113" spans="1:64" x14ac:dyDescent="0.25">
      <c r="A113" s="8"/>
      <c r="W113" s="34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36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</row>
    <row r="114" spans="1:64" x14ac:dyDescent="0.25">
      <c r="A114" s="8"/>
      <c r="W114" s="34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36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</row>
    <row r="115" spans="1:64" x14ac:dyDescent="0.25">
      <c r="A115" s="8"/>
      <c r="W115" s="34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36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</row>
    <row r="116" spans="1:64" x14ac:dyDescent="0.25">
      <c r="A116" s="8"/>
      <c r="W116" s="34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36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</row>
    <row r="117" spans="1:64" x14ac:dyDescent="0.25">
      <c r="A117" s="8"/>
      <c r="W117" s="34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36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</row>
    <row r="118" spans="1:64" x14ac:dyDescent="0.25">
      <c r="A118" s="8"/>
      <c r="W118" s="34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36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</row>
    <row r="119" spans="1:64" x14ac:dyDescent="0.25">
      <c r="A119" s="8"/>
      <c r="W119" s="34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36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</row>
    <row r="120" spans="1:64" x14ac:dyDescent="0.25">
      <c r="A120" s="8"/>
      <c r="W120" s="34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36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</row>
    <row r="121" spans="1:64" x14ac:dyDescent="0.25">
      <c r="A121" s="8"/>
      <c r="W121" s="34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36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</row>
    <row r="122" spans="1:64" x14ac:dyDescent="0.25">
      <c r="A122" s="8"/>
      <c r="W122" s="34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36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</row>
    <row r="123" spans="1:64" x14ac:dyDescent="0.25">
      <c r="A123" s="8"/>
      <c r="W123" s="34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36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</row>
    <row r="124" spans="1:64" x14ac:dyDescent="0.25">
      <c r="A124" s="8"/>
      <c r="W124" s="34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36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</row>
    <row r="125" spans="1:64" x14ac:dyDescent="0.25">
      <c r="A125" s="8"/>
      <c r="W125" s="34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36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</row>
    <row r="126" spans="1:64" x14ac:dyDescent="0.25">
      <c r="A126" s="8"/>
      <c r="W126" s="34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36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</row>
    <row r="127" spans="1:64" x14ac:dyDescent="0.25">
      <c r="A127" s="8"/>
      <c r="W127" s="34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36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</row>
    <row r="128" spans="1:64" x14ac:dyDescent="0.25">
      <c r="A128" s="8"/>
      <c r="W128" s="34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36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</row>
    <row r="129" spans="1:64" x14ac:dyDescent="0.25">
      <c r="A129" s="8"/>
      <c r="W129" s="34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36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</row>
    <row r="130" spans="1:64" x14ac:dyDescent="0.25">
      <c r="A130" s="8"/>
      <c r="W130" s="34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36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</row>
    <row r="131" spans="1:64" x14ac:dyDescent="0.25">
      <c r="A131" s="8"/>
      <c r="W131" s="34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36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</row>
    <row r="132" spans="1:64" x14ac:dyDescent="0.25">
      <c r="A132" s="8"/>
      <c r="W132" s="34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36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</row>
    <row r="133" spans="1:64" x14ac:dyDescent="0.25">
      <c r="A133" s="8"/>
      <c r="W133" s="34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36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</row>
    <row r="134" spans="1:64" x14ac:dyDescent="0.25">
      <c r="A134" s="8"/>
      <c r="W134" s="34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36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</row>
    <row r="135" spans="1:64" ht="15.75" thickBot="1" x14ac:dyDescent="0.3">
      <c r="A135" s="9"/>
      <c r="W135" s="34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36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</row>
  </sheetData>
  <mergeCells count="22">
    <mergeCell ref="CT1:CW1"/>
    <mergeCell ref="CX1:DA1"/>
    <mergeCell ref="DB1:DE1"/>
    <mergeCell ref="DF1:DI1"/>
    <mergeCell ref="BJ1:BM1"/>
    <mergeCell ref="BN1:BQ1"/>
    <mergeCell ref="AT4:AY4"/>
    <mergeCell ref="EH1:EK1"/>
    <mergeCell ref="BR1:BU1"/>
    <mergeCell ref="DR1:DU1"/>
    <mergeCell ref="DV1:DY1"/>
    <mergeCell ref="DZ1:EC1"/>
    <mergeCell ref="ED1:EG1"/>
    <mergeCell ref="AT1:AX1"/>
    <mergeCell ref="DJ1:DM1"/>
    <mergeCell ref="DN1:DQ1"/>
    <mergeCell ref="BV1:BY1"/>
    <mergeCell ref="BZ1:CC1"/>
    <mergeCell ref="CD1:CG1"/>
    <mergeCell ref="CH1:CK1"/>
    <mergeCell ref="CL1:CO1"/>
    <mergeCell ref="CP1:CS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DM57"/>
  <sheetViews>
    <sheetView zoomScaleNormal="100" workbookViewId="0">
      <selection activeCell="B4" sqref="B4:G4"/>
    </sheetView>
  </sheetViews>
  <sheetFormatPr defaultColWidth="9.140625" defaultRowHeight="15" x14ac:dyDescent="0.25"/>
  <cols>
    <col min="1" max="1" width="11.42578125" style="1" bestFit="1" customWidth="1"/>
    <col min="2" max="4" width="9.140625" style="1"/>
    <col min="5" max="5" width="12.28515625" style="1" bestFit="1" customWidth="1"/>
    <col min="6" max="6" width="28.42578125" style="1" bestFit="1" customWidth="1"/>
    <col min="7" max="7" width="17.85546875" style="1" bestFit="1" customWidth="1"/>
    <col min="8" max="8" width="12.5703125" style="1" bestFit="1" customWidth="1"/>
    <col min="9" max="9" width="9.140625" style="1"/>
    <col min="10" max="10" width="12.5703125" style="1" bestFit="1" customWidth="1"/>
    <col min="11" max="11" width="9.140625" style="1"/>
    <col min="12" max="12" width="11.28515625" style="1" customWidth="1"/>
    <col min="13" max="13" width="10.85546875" style="1" bestFit="1" customWidth="1"/>
    <col min="14" max="14" width="26.42578125" style="1" bestFit="1" customWidth="1"/>
    <col min="15" max="15" width="34" style="1" bestFit="1" customWidth="1"/>
    <col min="16" max="16" width="40.5703125" style="1" bestFit="1" customWidth="1"/>
    <col min="17" max="16384" width="9.140625" style="1"/>
  </cols>
  <sheetData>
    <row r="1" spans="2:117" ht="15.75" thickBot="1" x14ac:dyDescent="0.3">
      <c r="B1" s="48" t="s">
        <v>9</v>
      </c>
      <c r="C1" s="49"/>
      <c r="D1" s="49"/>
      <c r="E1" s="49"/>
      <c r="F1" s="50"/>
      <c r="G1" s="23" t="s">
        <v>7</v>
      </c>
      <c r="K1" s="2" t="s">
        <v>10</v>
      </c>
      <c r="L1" s="12" t="s">
        <v>11</v>
      </c>
      <c r="M1" s="12" t="s">
        <v>12</v>
      </c>
      <c r="N1" s="12" t="s">
        <v>17</v>
      </c>
      <c r="O1" s="12" t="s">
        <v>18</v>
      </c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</row>
    <row r="2" spans="2:117" thickBot="1" x14ac:dyDescent="0.4">
      <c r="B2" s="24" t="s">
        <v>0</v>
      </c>
      <c r="C2" s="17" t="s">
        <v>3</v>
      </c>
      <c r="D2" s="17" t="s">
        <v>4</v>
      </c>
      <c r="E2" s="40" t="s">
        <v>8</v>
      </c>
      <c r="F2" s="41" t="s">
        <v>5</v>
      </c>
      <c r="G2" s="25" t="s">
        <v>1</v>
      </c>
      <c r="K2" s="5">
        <v>0.01</v>
      </c>
      <c r="L2" s="1">
        <f t="shared" ref="L2:L57" si="0">+($K2*$B$3)*(1-$B$3)</f>
        <v>1.5999999999999996E-3</v>
      </c>
      <c r="M2" s="1">
        <f t="shared" ref="M2:M57" si="1">+$K2*$C$3*(1-$C$3)</f>
        <v>1.6000000000000001E-3</v>
      </c>
      <c r="N2" s="14">
        <f t="shared" ref="N2:N57" si="2">(-($B$3+$L2)*$E$3^$G$3+($C$3+$L2)*($F$3^$G$3))/((-2*$L2*($E$3^$G$3))+(2*$L2*($F$3^$G$3)))</f>
        <v>0.49999999999998207</v>
      </c>
      <c r="O2" s="16">
        <f t="shared" ref="O2:O57" si="3">(($B$3*($E$3^$G$3))-L2*($E$3^$G$3)-$C$3*($F$3^$G$3)+L2*($F$3^$G$3))/((2*L2*($F$3^$G$3))-(2*L2*($E$3^$G$3)))</f>
        <v>0.49999999999999983</v>
      </c>
      <c r="T2" s="30"/>
      <c r="U2" s="31"/>
      <c r="V2" s="32"/>
      <c r="W2" s="32"/>
      <c r="X2" s="32"/>
      <c r="Y2" s="32"/>
      <c r="Z2" s="32"/>
      <c r="AA2" s="32"/>
    </row>
    <row r="3" spans="2:117" thickBot="1" x14ac:dyDescent="0.4">
      <c r="B3" s="26">
        <v>0.8</v>
      </c>
      <c r="C3" s="27">
        <v>0.2</v>
      </c>
      <c r="D3" s="21">
        <v>1</v>
      </c>
      <c r="E3" s="27">
        <f>1/B3</f>
        <v>1.25</v>
      </c>
      <c r="F3" s="28">
        <f>+D3/C3</f>
        <v>5</v>
      </c>
      <c r="G3" s="29">
        <v>1</v>
      </c>
      <c r="K3" s="5">
        <v>0.05</v>
      </c>
      <c r="L3" s="1">
        <f t="shared" si="0"/>
        <v>8.0000000000000002E-3</v>
      </c>
      <c r="M3" s="1">
        <f t="shared" si="1"/>
        <v>8.0000000000000019E-3</v>
      </c>
      <c r="N3" s="16">
        <f t="shared" si="2"/>
        <v>0.50000000000000044</v>
      </c>
      <c r="O3" s="16">
        <f t="shared" si="3"/>
        <v>0.49999999999999989</v>
      </c>
    </row>
    <row r="4" spans="2:117" x14ac:dyDescent="0.35">
      <c r="B4" s="46" t="s">
        <v>16</v>
      </c>
      <c r="C4" s="46"/>
      <c r="D4" s="46"/>
      <c r="E4" s="46"/>
      <c r="F4" s="46"/>
      <c r="G4" s="46"/>
      <c r="K4" s="5">
        <v>0.1</v>
      </c>
      <c r="L4" s="1">
        <f t="shared" si="0"/>
        <v>1.6E-2</v>
      </c>
      <c r="M4" s="1">
        <f t="shared" si="1"/>
        <v>1.6000000000000004E-2</v>
      </c>
      <c r="N4" s="16">
        <f t="shared" si="2"/>
        <v>0.50000000000000044</v>
      </c>
      <c r="O4" s="16">
        <f t="shared" si="3"/>
        <v>0.49999999999999989</v>
      </c>
    </row>
    <row r="5" spans="2:117" ht="14.45" x14ac:dyDescent="0.35">
      <c r="K5" s="5">
        <v>0.15</v>
      </c>
      <c r="L5" s="1">
        <f t="shared" si="0"/>
        <v>2.3999999999999994E-2</v>
      </c>
      <c r="M5" s="1">
        <f t="shared" si="1"/>
        <v>2.4E-2</v>
      </c>
      <c r="N5" s="16">
        <f t="shared" si="2"/>
        <v>0.50000000000000067</v>
      </c>
      <c r="O5" s="16">
        <f t="shared" si="3"/>
        <v>0.49999999999999983</v>
      </c>
    </row>
    <row r="6" spans="2:117" ht="15.6" x14ac:dyDescent="0.35">
      <c r="B6" s="19"/>
      <c r="F6" s="20"/>
      <c r="G6" s="2"/>
      <c r="K6" s="5">
        <v>0.2</v>
      </c>
      <c r="L6" s="1">
        <f t="shared" si="0"/>
        <v>3.2000000000000001E-2</v>
      </c>
      <c r="M6" s="1">
        <f t="shared" si="1"/>
        <v>3.2000000000000008E-2</v>
      </c>
      <c r="N6" s="16">
        <f t="shared" si="2"/>
        <v>0.50000000000000044</v>
      </c>
      <c r="O6" s="16">
        <f t="shared" si="3"/>
        <v>0.49999999999999989</v>
      </c>
    </row>
    <row r="7" spans="2:117" ht="15.6" x14ac:dyDescent="0.35">
      <c r="B7" s="19"/>
      <c r="G7" s="2"/>
      <c r="K7" s="5">
        <v>0.25</v>
      </c>
      <c r="L7" s="1">
        <f t="shared" si="0"/>
        <v>3.9999999999999994E-2</v>
      </c>
      <c r="M7" s="1">
        <f t="shared" si="1"/>
        <v>4.0000000000000008E-2</v>
      </c>
      <c r="N7" s="16">
        <f t="shared" si="2"/>
        <v>0.49999999999999983</v>
      </c>
      <c r="O7" s="16">
        <f t="shared" si="3"/>
        <v>0.49999999999999983</v>
      </c>
    </row>
    <row r="8" spans="2:117" ht="15.6" x14ac:dyDescent="0.35">
      <c r="B8" s="19"/>
      <c r="G8" s="2"/>
      <c r="K8" s="5">
        <v>0.3</v>
      </c>
      <c r="L8" s="1">
        <f t="shared" si="0"/>
        <v>4.7999999999999987E-2</v>
      </c>
      <c r="M8" s="1">
        <f t="shared" si="1"/>
        <v>4.8000000000000001E-2</v>
      </c>
      <c r="N8" s="14">
        <f t="shared" si="2"/>
        <v>0.5</v>
      </c>
      <c r="O8" s="16">
        <f t="shared" si="3"/>
        <v>0.50000000000000011</v>
      </c>
    </row>
    <row r="9" spans="2:117" ht="14.45" x14ac:dyDescent="0.35">
      <c r="G9" s="2"/>
      <c r="K9" s="5">
        <v>0.35</v>
      </c>
      <c r="L9" s="1">
        <f t="shared" si="0"/>
        <v>5.599999999999998E-2</v>
      </c>
      <c r="M9" s="1">
        <f t="shared" si="1"/>
        <v>5.5999999999999994E-2</v>
      </c>
      <c r="N9" s="14">
        <f t="shared" si="2"/>
        <v>0.50000000000000011</v>
      </c>
      <c r="O9" s="16">
        <f t="shared" si="3"/>
        <v>0.50000000000000011</v>
      </c>
    </row>
    <row r="10" spans="2:117" ht="14.45" x14ac:dyDescent="0.35">
      <c r="G10" s="2"/>
      <c r="K10" s="5">
        <v>0.4</v>
      </c>
      <c r="L10" s="1">
        <f t="shared" si="0"/>
        <v>6.4000000000000001E-2</v>
      </c>
      <c r="M10" s="1">
        <f t="shared" si="1"/>
        <v>6.4000000000000015E-2</v>
      </c>
      <c r="N10" s="14">
        <f t="shared" si="2"/>
        <v>0.5</v>
      </c>
      <c r="O10" s="16">
        <f t="shared" si="3"/>
        <v>0.50000000000000011</v>
      </c>
    </row>
    <row r="11" spans="2:117" ht="14.45" x14ac:dyDescent="0.35">
      <c r="G11" s="2"/>
      <c r="K11" s="5">
        <v>0.45</v>
      </c>
      <c r="L11" s="1">
        <f t="shared" si="0"/>
        <v>7.1999999999999995E-2</v>
      </c>
      <c r="M11" s="1">
        <f t="shared" si="1"/>
        <v>7.2000000000000008E-2</v>
      </c>
      <c r="N11" s="14">
        <f t="shared" si="2"/>
        <v>0.5</v>
      </c>
      <c r="O11" s="16">
        <f t="shared" si="3"/>
        <v>0.5</v>
      </c>
    </row>
    <row r="12" spans="2:117" ht="14.45" x14ac:dyDescent="0.35">
      <c r="G12" s="2"/>
      <c r="K12" s="5">
        <v>0.5</v>
      </c>
      <c r="L12" s="1">
        <f t="shared" si="0"/>
        <v>7.9999999999999988E-2</v>
      </c>
      <c r="M12" s="1">
        <f t="shared" si="1"/>
        <v>8.0000000000000016E-2</v>
      </c>
      <c r="N12" s="14">
        <f t="shared" si="2"/>
        <v>0.50000000000000022</v>
      </c>
      <c r="O12" s="16">
        <f t="shared" si="3"/>
        <v>0.5</v>
      </c>
    </row>
    <row r="13" spans="2:117" ht="14.45" x14ac:dyDescent="0.35">
      <c r="G13" s="2"/>
      <c r="K13" s="5">
        <v>0.55000000000000004</v>
      </c>
      <c r="L13" s="1">
        <f t="shared" si="0"/>
        <v>8.7999999999999995E-2</v>
      </c>
      <c r="M13" s="1">
        <f t="shared" si="1"/>
        <v>8.8000000000000023E-2</v>
      </c>
      <c r="N13" s="14">
        <f t="shared" si="2"/>
        <v>0.50000000000000022</v>
      </c>
      <c r="O13" s="16">
        <f t="shared" si="3"/>
        <v>0.5</v>
      </c>
    </row>
    <row r="14" spans="2:117" ht="14.45" x14ac:dyDescent="0.35">
      <c r="G14" s="2"/>
      <c r="K14" s="5">
        <v>0.6</v>
      </c>
      <c r="L14" s="1">
        <f t="shared" si="0"/>
        <v>9.5999999999999974E-2</v>
      </c>
      <c r="M14" s="1">
        <f t="shared" si="1"/>
        <v>9.6000000000000002E-2</v>
      </c>
      <c r="N14" s="14">
        <f t="shared" si="2"/>
        <v>0.5</v>
      </c>
      <c r="O14" s="16">
        <f t="shared" si="3"/>
        <v>0.5</v>
      </c>
    </row>
    <row r="15" spans="2:117" ht="14.45" x14ac:dyDescent="0.35">
      <c r="G15" s="2"/>
      <c r="K15" s="5">
        <v>0.65</v>
      </c>
      <c r="L15" s="1">
        <f t="shared" si="0"/>
        <v>0.10399999999999998</v>
      </c>
      <c r="M15" s="1">
        <f t="shared" si="1"/>
        <v>0.10400000000000001</v>
      </c>
      <c r="N15" s="14">
        <f t="shared" si="2"/>
        <v>0.5</v>
      </c>
      <c r="O15" s="16">
        <f t="shared" si="3"/>
        <v>0.5</v>
      </c>
    </row>
    <row r="16" spans="2:117" ht="14.45" x14ac:dyDescent="0.35">
      <c r="G16" s="2"/>
      <c r="K16" s="5">
        <v>0.7</v>
      </c>
      <c r="L16" s="1">
        <f t="shared" si="0"/>
        <v>0.11199999999999996</v>
      </c>
      <c r="M16" s="1">
        <f t="shared" si="1"/>
        <v>0.11199999999999999</v>
      </c>
      <c r="N16" s="14">
        <f t="shared" si="2"/>
        <v>0.49999999999999956</v>
      </c>
      <c r="O16" s="16">
        <f t="shared" si="3"/>
        <v>0.50000000000000011</v>
      </c>
    </row>
    <row r="17" spans="7:24" ht="14.45" x14ac:dyDescent="0.35">
      <c r="G17" s="2"/>
      <c r="K17" s="5">
        <v>0.75</v>
      </c>
      <c r="L17" s="13">
        <f t="shared" si="0"/>
        <v>0.12</v>
      </c>
      <c r="M17" s="1">
        <f t="shared" si="1"/>
        <v>0.12000000000000002</v>
      </c>
      <c r="N17" s="14">
        <f t="shared" si="2"/>
        <v>0.5</v>
      </c>
      <c r="O17" s="16">
        <f t="shared" si="3"/>
        <v>0.5</v>
      </c>
    </row>
    <row r="18" spans="7:24" ht="14.45" x14ac:dyDescent="0.35">
      <c r="G18" s="2"/>
      <c r="K18" s="5">
        <v>0.8</v>
      </c>
      <c r="L18" s="1">
        <f t="shared" si="0"/>
        <v>0.128</v>
      </c>
      <c r="M18" s="1">
        <f t="shared" si="1"/>
        <v>0.12800000000000003</v>
      </c>
      <c r="N18" s="14">
        <f t="shared" si="2"/>
        <v>0.5</v>
      </c>
      <c r="O18" s="16">
        <f t="shared" si="3"/>
        <v>0.5</v>
      </c>
    </row>
    <row r="19" spans="7:24" ht="14.45" x14ac:dyDescent="0.35">
      <c r="G19" s="2"/>
      <c r="K19" s="5">
        <v>0.85</v>
      </c>
      <c r="L19" s="1">
        <f t="shared" si="0"/>
        <v>0.13599999999999998</v>
      </c>
      <c r="M19" s="1">
        <f t="shared" si="1"/>
        <v>0.13600000000000001</v>
      </c>
      <c r="N19" s="14">
        <f t="shared" si="2"/>
        <v>0.49999999999999956</v>
      </c>
      <c r="O19" s="16">
        <f t="shared" si="3"/>
        <v>0.5</v>
      </c>
      <c r="P19" s="42"/>
    </row>
    <row r="20" spans="7:24" ht="14.45" x14ac:dyDescent="0.35">
      <c r="G20" s="2"/>
      <c r="K20" s="5">
        <v>0.9</v>
      </c>
      <c r="L20" s="1">
        <f t="shared" si="0"/>
        <v>0.14399999999999999</v>
      </c>
      <c r="M20" s="1">
        <f t="shared" si="1"/>
        <v>0.14400000000000002</v>
      </c>
      <c r="N20" s="14">
        <f t="shared" si="2"/>
        <v>0.49999999999999961</v>
      </c>
      <c r="O20" s="16">
        <f t="shared" si="3"/>
        <v>0.5</v>
      </c>
    </row>
    <row r="21" spans="7:24" ht="14.45" x14ac:dyDescent="0.35">
      <c r="G21" s="2"/>
      <c r="K21" s="5">
        <v>0.95</v>
      </c>
      <c r="L21" s="1">
        <f t="shared" si="0"/>
        <v>0.15199999999999997</v>
      </c>
      <c r="M21" s="1">
        <f t="shared" si="1"/>
        <v>0.15200000000000002</v>
      </c>
      <c r="N21" s="14">
        <f t="shared" si="2"/>
        <v>0.5</v>
      </c>
      <c r="O21" s="16">
        <f t="shared" si="3"/>
        <v>0.5</v>
      </c>
    </row>
    <row r="22" spans="7:24" ht="14.45" x14ac:dyDescent="0.35">
      <c r="G22" s="2"/>
      <c r="K22" s="5">
        <v>1</v>
      </c>
      <c r="L22" s="1">
        <f t="shared" si="0"/>
        <v>0.15999999999999998</v>
      </c>
      <c r="M22" s="1">
        <f t="shared" si="1"/>
        <v>0.16000000000000003</v>
      </c>
      <c r="N22" s="14">
        <f t="shared" si="2"/>
        <v>0.5</v>
      </c>
      <c r="O22" s="16">
        <f t="shared" si="3"/>
        <v>0.5</v>
      </c>
    </row>
    <row r="23" spans="7:24" ht="14.45" x14ac:dyDescent="0.35">
      <c r="K23" s="5">
        <v>1.05</v>
      </c>
      <c r="L23" s="1">
        <f t="shared" si="0"/>
        <v>0.16799999999999998</v>
      </c>
      <c r="M23" s="1">
        <f t="shared" si="1"/>
        <v>0.16800000000000004</v>
      </c>
      <c r="N23" s="14">
        <f t="shared" si="2"/>
        <v>0.5</v>
      </c>
      <c r="O23" s="16">
        <f t="shared" si="3"/>
        <v>0.5</v>
      </c>
    </row>
    <row r="24" spans="7:24" x14ac:dyDescent="0.25">
      <c r="K24" s="5">
        <v>1.1000000000000001</v>
      </c>
      <c r="L24" s="1">
        <f t="shared" si="0"/>
        <v>0.17599999999999999</v>
      </c>
      <c r="M24" s="1">
        <f t="shared" si="1"/>
        <v>0.17600000000000005</v>
      </c>
      <c r="N24" s="14">
        <f t="shared" si="2"/>
        <v>0.5</v>
      </c>
      <c r="O24" s="16">
        <f t="shared" si="3"/>
        <v>0.5</v>
      </c>
    </row>
    <row r="25" spans="7:24" x14ac:dyDescent="0.25">
      <c r="K25" s="5">
        <v>1.1499999999999999</v>
      </c>
      <c r="L25" s="1">
        <f t="shared" si="0"/>
        <v>0.18399999999999994</v>
      </c>
      <c r="M25" s="1">
        <f t="shared" si="1"/>
        <v>0.184</v>
      </c>
      <c r="N25" s="14">
        <f t="shared" si="2"/>
        <v>0.5</v>
      </c>
      <c r="O25" s="16">
        <f t="shared" si="3"/>
        <v>0.5</v>
      </c>
      <c r="W25" s="14"/>
      <c r="X25" s="14"/>
    </row>
    <row r="26" spans="7:24" x14ac:dyDescent="0.25">
      <c r="K26" s="5">
        <v>1.2</v>
      </c>
      <c r="L26" s="1">
        <f t="shared" si="0"/>
        <v>0.19199999999999995</v>
      </c>
      <c r="M26" s="1">
        <f t="shared" si="1"/>
        <v>0.192</v>
      </c>
      <c r="N26" s="14">
        <f t="shared" si="2"/>
        <v>0.5</v>
      </c>
      <c r="O26" s="16">
        <f t="shared" si="3"/>
        <v>0.5</v>
      </c>
    </row>
    <row r="27" spans="7:24" x14ac:dyDescent="0.25">
      <c r="K27" s="5">
        <v>1.25</v>
      </c>
      <c r="L27" s="1">
        <f t="shared" si="0"/>
        <v>0.19999999999999996</v>
      </c>
      <c r="M27" s="1">
        <f t="shared" si="1"/>
        <v>0.2</v>
      </c>
      <c r="N27" s="14">
        <f t="shared" si="2"/>
        <v>0.5</v>
      </c>
      <c r="O27" s="16">
        <f t="shared" si="3"/>
        <v>0.5</v>
      </c>
    </row>
    <row r="28" spans="7:24" x14ac:dyDescent="0.25">
      <c r="K28" s="5">
        <v>1.3</v>
      </c>
      <c r="L28" s="1">
        <f t="shared" si="0"/>
        <v>0.20799999999999996</v>
      </c>
      <c r="M28" s="1">
        <f t="shared" si="1"/>
        <v>0.20800000000000002</v>
      </c>
      <c r="N28" s="14">
        <f t="shared" si="2"/>
        <v>0.50000000000000011</v>
      </c>
      <c r="O28" s="16">
        <f t="shared" si="3"/>
        <v>0.5</v>
      </c>
    </row>
    <row r="29" spans="7:24" x14ac:dyDescent="0.25">
      <c r="K29" s="5">
        <v>1.35</v>
      </c>
      <c r="L29" s="1">
        <f t="shared" si="0"/>
        <v>0.21599999999999997</v>
      </c>
      <c r="M29" s="1">
        <f t="shared" si="1"/>
        <v>0.21600000000000003</v>
      </c>
      <c r="N29" s="14">
        <f t="shared" si="2"/>
        <v>0.50000000000000011</v>
      </c>
      <c r="O29" s="16">
        <f t="shared" si="3"/>
        <v>0.5</v>
      </c>
    </row>
    <row r="30" spans="7:24" s="31" customFormat="1" x14ac:dyDescent="0.25">
      <c r="K30" s="5">
        <v>1.4</v>
      </c>
      <c r="L30" s="1">
        <f t="shared" si="0"/>
        <v>0.22399999999999992</v>
      </c>
      <c r="M30" s="1">
        <f t="shared" si="1"/>
        <v>0.22399999999999998</v>
      </c>
      <c r="N30" s="14">
        <f t="shared" si="2"/>
        <v>0.49999999999999994</v>
      </c>
      <c r="O30" s="16">
        <f t="shared" si="3"/>
        <v>0.5</v>
      </c>
    </row>
    <row r="31" spans="7:24" s="31" customFormat="1" x14ac:dyDescent="0.25">
      <c r="K31" s="5">
        <v>1.45</v>
      </c>
      <c r="L31" s="1">
        <f t="shared" si="0"/>
        <v>0.23199999999999993</v>
      </c>
      <c r="M31" s="1">
        <f t="shared" si="1"/>
        <v>0.23199999999999998</v>
      </c>
      <c r="N31" s="14">
        <f t="shared" si="2"/>
        <v>0.49999999999999994</v>
      </c>
      <c r="O31" s="16">
        <f t="shared" si="3"/>
        <v>0.5</v>
      </c>
    </row>
    <row r="32" spans="7:24" x14ac:dyDescent="0.25">
      <c r="K32" s="5">
        <v>1.5</v>
      </c>
      <c r="L32" s="1">
        <f t="shared" si="0"/>
        <v>0.24</v>
      </c>
      <c r="M32" s="1">
        <f t="shared" si="1"/>
        <v>0.24000000000000005</v>
      </c>
      <c r="N32" s="14">
        <f t="shared" si="2"/>
        <v>0.50000000000000011</v>
      </c>
      <c r="O32" s="16">
        <f t="shared" si="3"/>
        <v>0.5</v>
      </c>
    </row>
    <row r="33" spans="11:15" x14ac:dyDescent="0.25">
      <c r="K33" s="5">
        <v>1.55</v>
      </c>
      <c r="L33" s="1">
        <f t="shared" si="0"/>
        <v>0.248</v>
      </c>
      <c r="M33" s="1">
        <f t="shared" si="1"/>
        <v>0.24800000000000005</v>
      </c>
      <c r="N33" s="14">
        <f t="shared" si="2"/>
        <v>0.50000000000000011</v>
      </c>
      <c r="O33" s="16">
        <f t="shared" si="3"/>
        <v>0.5</v>
      </c>
    </row>
    <row r="34" spans="11:15" x14ac:dyDescent="0.25">
      <c r="K34" s="5">
        <v>1.6</v>
      </c>
      <c r="L34" s="1">
        <f t="shared" si="0"/>
        <v>0.25600000000000001</v>
      </c>
      <c r="M34" s="1">
        <f t="shared" si="1"/>
        <v>0.25600000000000006</v>
      </c>
      <c r="N34" s="14">
        <f t="shared" si="2"/>
        <v>0.50000000000000011</v>
      </c>
      <c r="O34" s="16">
        <f t="shared" si="3"/>
        <v>0.5</v>
      </c>
    </row>
    <row r="35" spans="11:15" x14ac:dyDescent="0.25">
      <c r="K35" s="5">
        <v>1.65</v>
      </c>
      <c r="L35" s="1">
        <f t="shared" si="0"/>
        <v>0.26399999999999996</v>
      </c>
      <c r="M35" s="1">
        <f t="shared" si="1"/>
        <v>0.26400000000000001</v>
      </c>
      <c r="N35" s="14">
        <f t="shared" si="2"/>
        <v>0.49999999999999994</v>
      </c>
      <c r="O35" s="16">
        <f t="shared" si="3"/>
        <v>0.5</v>
      </c>
    </row>
    <row r="36" spans="11:15" x14ac:dyDescent="0.25">
      <c r="K36" s="5">
        <v>1.7</v>
      </c>
      <c r="L36" s="1">
        <f t="shared" si="0"/>
        <v>0.27199999999999996</v>
      </c>
      <c r="M36" s="1">
        <f t="shared" si="1"/>
        <v>0.27200000000000002</v>
      </c>
      <c r="N36" s="14">
        <f t="shared" si="2"/>
        <v>0.49999999999999989</v>
      </c>
      <c r="O36" s="16">
        <f t="shared" si="3"/>
        <v>0.5</v>
      </c>
    </row>
    <row r="37" spans="11:15" x14ac:dyDescent="0.25">
      <c r="K37" s="5">
        <v>1.75</v>
      </c>
      <c r="L37" s="1">
        <f t="shared" si="0"/>
        <v>0.27999999999999997</v>
      </c>
      <c r="M37" s="1">
        <f t="shared" si="1"/>
        <v>0.28000000000000003</v>
      </c>
      <c r="N37" s="14">
        <f t="shared" si="2"/>
        <v>0.5</v>
      </c>
      <c r="O37" s="16">
        <f t="shared" si="3"/>
        <v>0.5</v>
      </c>
    </row>
    <row r="38" spans="11:15" x14ac:dyDescent="0.25">
      <c r="K38" s="5">
        <v>1.8</v>
      </c>
      <c r="L38" s="1">
        <f t="shared" si="0"/>
        <v>0.28799999999999998</v>
      </c>
      <c r="M38" s="1">
        <f t="shared" si="1"/>
        <v>0.28800000000000003</v>
      </c>
      <c r="N38" s="14">
        <f t="shared" si="2"/>
        <v>0.49999999999999989</v>
      </c>
      <c r="O38" s="16">
        <f t="shared" si="3"/>
        <v>0.5</v>
      </c>
    </row>
    <row r="39" spans="11:15" x14ac:dyDescent="0.25">
      <c r="K39" s="5">
        <v>1.85</v>
      </c>
      <c r="L39" s="1">
        <f t="shared" si="0"/>
        <v>0.29599999999999999</v>
      </c>
      <c r="M39" s="1">
        <f t="shared" si="1"/>
        <v>0.29600000000000004</v>
      </c>
      <c r="N39" s="14">
        <f t="shared" si="2"/>
        <v>0.5</v>
      </c>
      <c r="O39" s="16">
        <f t="shared" si="3"/>
        <v>0.5</v>
      </c>
    </row>
    <row r="40" spans="11:15" x14ac:dyDescent="0.25">
      <c r="K40" s="5">
        <v>1.9</v>
      </c>
      <c r="L40" s="1">
        <f t="shared" si="0"/>
        <v>0.30399999999999994</v>
      </c>
      <c r="M40" s="1">
        <f t="shared" si="1"/>
        <v>0.30400000000000005</v>
      </c>
      <c r="N40" s="14">
        <f t="shared" si="2"/>
        <v>0.50000000000000011</v>
      </c>
      <c r="O40" s="16">
        <f t="shared" si="3"/>
        <v>0.5</v>
      </c>
    </row>
    <row r="41" spans="11:15" x14ac:dyDescent="0.25">
      <c r="K41" s="5">
        <v>1.95</v>
      </c>
      <c r="L41" s="1">
        <f t="shared" si="0"/>
        <v>0.31199999999999994</v>
      </c>
      <c r="M41" s="1">
        <f t="shared" si="1"/>
        <v>0.31200000000000006</v>
      </c>
      <c r="N41" s="14">
        <f t="shared" si="2"/>
        <v>0.50000000000000011</v>
      </c>
      <c r="O41" s="16">
        <f t="shared" si="3"/>
        <v>0.5</v>
      </c>
    </row>
    <row r="42" spans="11:15" x14ac:dyDescent="0.25">
      <c r="K42" s="5">
        <v>2</v>
      </c>
      <c r="L42" s="1">
        <f t="shared" si="0"/>
        <v>0.31999999999999995</v>
      </c>
      <c r="M42" s="1">
        <f t="shared" si="1"/>
        <v>0.32000000000000006</v>
      </c>
      <c r="N42" s="14">
        <f t="shared" si="2"/>
        <v>0.50000000000000011</v>
      </c>
      <c r="O42" s="16">
        <f t="shared" si="3"/>
        <v>0.5</v>
      </c>
    </row>
    <row r="43" spans="11:15" x14ac:dyDescent="0.25">
      <c r="K43" s="5">
        <v>2.0499999999999998</v>
      </c>
      <c r="L43" s="1">
        <f t="shared" si="0"/>
        <v>0.3279999999999999</v>
      </c>
      <c r="M43" s="1">
        <f t="shared" si="1"/>
        <v>0.32800000000000001</v>
      </c>
      <c r="N43" s="14">
        <f t="shared" si="2"/>
        <v>0.50000000000000011</v>
      </c>
      <c r="O43" s="16">
        <f t="shared" si="3"/>
        <v>0.5</v>
      </c>
    </row>
    <row r="44" spans="11:15" x14ac:dyDescent="0.25">
      <c r="K44" s="5">
        <v>2.1</v>
      </c>
      <c r="L44" s="1">
        <f t="shared" si="0"/>
        <v>0.33599999999999997</v>
      </c>
      <c r="M44" s="1">
        <f t="shared" si="1"/>
        <v>0.33600000000000008</v>
      </c>
      <c r="N44" s="14">
        <f t="shared" si="2"/>
        <v>0.50000000000000011</v>
      </c>
      <c r="O44" s="16">
        <f t="shared" si="3"/>
        <v>0.5</v>
      </c>
    </row>
    <row r="45" spans="11:15" x14ac:dyDescent="0.25">
      <c r="K45" s="5">
        <v>2.15</v>
      </c>
      <c r="L45" s="1">
        <f t="shared" si="0"/>
        <v>0.34399999999999992</v>
      </c>
      <c r="M45" s="1">
        <f t="shared" si="1"/>
        <v>0.34400000000000003</v>
      </c>
      <c r="N45" s="14">
        <f t="shared" si="2"/>
        <v>0.50000000000000011</v>
      </c>
      <c r="O45" s="16">
        <f t="shared" si="3"/>
        <v>0.5</v>
      </c>
    </row>
    <row r="46" spans="11:15" x14ac:dyDescent="0.25">
      <c r="K46" s="5">
        <v>2.2000000000000002</v>
      </c>
      <c r="L46" s="1">
        <f t="shared" si="0"/>
        <v>0.35199999999999998</v>
      </c>
      <c r="M46" s="1">
        <f t="shared" si="1"/>
        <v>0.35200000000000009</v>
      </c>
      <c r="N46" s="14">
        <f t="shared" si="2"/>
        <v>0.50000000000000011</v>
      </c>
      <c r="O46" s="16">
        <f t="shared" si="3"/>
        <v>0.5</v>
      </c>
    </row>
    <row r="47" spans="11:15" x14ac:dyDescent="0.25">
      <c r="K47" s="5">
        <v>2.25</v>
      </c>
      <c r="L47" s="1">
        <f t="shared" si="0"/>
        <v>0.35999999999999993</v>
      </c>
      <c r="M47" s="1">
        <f t="shared" si="1"/>
        <v>0.36000000000000004</v>
      </c>
      <c r="N47" s="14">
        <f t="shared" si="2"/>
        <v>0.50000000000000011</v>
      </c>
      <c r="O47" s="16">
        <f t="shared" si="3"/>
        <v>0.5</v>
      </c>
    </row>
    <row r="48" spans="11:15" x14ac:dyDescent="0.25">
      <c r="K48" s="5">
        <v>2.2999999999999998</v>
      </c>
      <c r="L48" s="1">
        <f t="shared" si="0"/>
        <v>0.36799999999999988</v>
      </c>
      <c r="M48" s="1">
        <f t="shared" si="1"/>
        <v>0.36799999999999999</v>
      </c>
      <c r="N48" s="14">
        <f t="shared" si="2"/>
        <v>0.49999999999999983</v>
      </c>
      <c r="O48" s="16">
        <f t="shared" si="3"/>
        <v>0.5</v>
      </c>
    </row>
    <row r="49" spans="11:15" x14ac:dyDescent="0.25">
      <c r="K49" s="5">
        <v>2.35</v>
      </c>
      <c r="L49" s="1">
        <f t="shared" si="0"/>
        <v>0.37599999999999995</v>
      </c>
      <c r="M49" s="1">
        <f t="shared" si="1"/>
        <v>0.37600000000000006</v>
      </c>
      <c r="N49" s="14">
        <f t="shared" si="2"/>
        <v>0.50000000000000011</v>
      </c>
      <c r="O49" s="16">
        <f t="shared" si="3"/>
        <v>0.5</v>
      </c>
    </row>
    <row r="50" spans="11:15" x14ac:dyDescent="0.25">
      <c r="K50" s="5">
        <v>2.4</v>
      </c>
      <c r="L50" s="1">
        <f t="shared" si="0"/>
        <v>0.3839999999999999</v>
      </c>
      <c r="M50" s="1">
        <f t="shared" si="1"/>
        <v>0.38400000000000001</v>
      </c>
      <c r="N50" s="14">
        <f t="shared" si="2"/>
        <v>0.49999999999999983</v>
      </c>
      <c r="O50" s="16">
        <f t="shared" si="3"/>
        <v>0.5</v>
      </c>
    </row>
    <row r="51" spans="11:15" x14ac:dyDescent="0.25">
      <c r="K51" s="5">
        <v>2.4500000000000002</v>
      </c>
      <c r="L51" s="1">
        <f t="shared" si="0"/>
        <v>0.39199999999999996</v>
      </c>
      <c r="M51" s="1">
        <f t="shared" si="1"/>
        <v>0.39200000000000007</v>
      </c>
      <c r="N51" s="14">
        <f t="shared" si="2"/>
        <v>0.50000000000000011</v>
      </c>
      <c r="O51" s="16">
        <f t="shared" si="3"/>
        <v>0.5</v>
      </c>
    </row>
    <row r="52" spans="11:15" x14ac:dyDescent="0.25">
      <c r="K52" s="5">
        <v>2.5</v>
      </c>
      <c r="L52" s="1">
        <f t="shared" si="0"/>
        <v>0.39999999999999991</v>
      </c>
      <c r="M52" s="1">
        <f t="shared" si="1"/>
        <v>0.4</v>
      </c>
      <c r="N52" s="14">
        <f t="shared" si="2"/>
        <v>0.49999999999999983</v>
      </c>
      <c r="O52" s="16">
        <f t="shared" si="3"/>
        <v>0.5</v>
      </c>
    </row>
    <row r="53" spans="11:15" x14ac:dyDescent="0.25">
      <c r="K53" s="5">
        <v>2.5499999999999998</v>
      </c>
      <c r="L53" s="1">
        <f t="shared" si="0"/>
        <v>0.40799999999999992</v>
      </c>
      <c r="M53" s="1">
        <f t="shared" si="1"/>
        <v>0.40800000000000003</v>
      </c>
      <c r="N53" s="14">
        <f t="shared" si="2"/>
        <v>0.49999999999999978</v>
      </c>
      <c r="O53" s="16">
        <f t="shared" si="3"/>
        <v>0.5</v>
      </c>
    </row>
    <row r="54" spans="11:15" x14ac:dyDescent="0.25">
      <c r="K54" s="5">
        <v>2.6</v>
      </c>
      <c r="L54" s="1">
        <f t="shared" si="0"/>
        <v>0.41599999999999993</v>
      </c>
      <c r="M54" s="1">
        <f t="shared" si="1"/>
        <v>0.41600000000000004</v>
      </c>
      <c r="N54" s="14">
        <f t="shared" si="2"/>
        <v>0.49999999999999983</v>
      </c>
      <c r="O54" s="16">
        <f t="shared" si="3"/>
        <v>0.5</v>
      </c>
    </row>
    <row r="55" spans="11:15" x14ac:dyDescent="0.25">
      <c r="K55" s="5">
        <v>2.65</v>
      </c>
      <c r="L55" s="1">
        <f t="shared" si="0"/>
        <v>0.42399999999999993</v>
      </c>
      <c r="M55" s="1">
        <f t="shared" si="1"/>
        <v>0.42400000000000004</v>
      </c>
      <c r="N55" s="14">
        <f t="shared" si="2"/>
        <v>0.49999999999999978</v>
      </c>
      <c r="O55" s="16">
        <f t="shared" si="3"/>
        <v>0.5</v>
      </c>
    </row>
    <row r="56" spans="11:15" x14ac:dyDescent="0.25">
      <c r="K56" s="5">
        <v>2.7</v>
      </c>
      <c r="L56" s="1">
        <f t="shared" si="0"/>
        <v>0.43199999999999994</v>
      </c>
      <c r="M56" s="1">
        <f t="shared" si="1"/>
        <v>0.43200000000000005</v>
      </c>
      <c r="N56" s="14">
        <f t="shared" si="2"/>
        <v>0.49999999999999989</v>
      </c>
      <c r="O56" s="16">
        <f t="shared" si="3"/>
        <v>0.5</v>
      </c>
    </row>
    <row r="57" spans="11:15" x14ac:dyDescent="0.25">
      <c r="K57" s="5">
        <v>2.75</v>
      </c>
      <c r="L57" s="1">
        <f t="shared" si="0"/>
        <v>0.43999999999999995</v>
      </c>
      <c r="M57" s="1">
        <f t="shared" si="1"/>
        <v>0.44000000000000006</v>
      </c>
      <c r="N57" s="14">
        <f t="shared" si="2"/>
        <v>0.49999999999999978</v>
      </c>
      <c r="O57" s="16">
        <f t="shared" si="3"/>
        <v>0.5</v>
      </c>
    </row>
  </sheetData>
  <mergeCells count="22">
    <mergeCell ref="CH1:CK1"/>
    <mergeCell ref="CL1:CO1"/>
    <mergeCell ref="CP1:CS1"/>
    <mergeCell ref="B4:G4"/>
    <mergeCell ref="BJ1:BM1"/>
    <mergeCell ref="BN1:BQ1"/>
    <mergeCell ref="BR1:BU1"/>
    <mergeCell ref="BV1:BY1"/>
    <mergeCell ref="BZ1:CC1"/>
    <mergeCell ref="CD1:CG1"/>
    <mergeCell ref="AL1:AO1"/>
    <mergeCell ref="AP1:AS1"/>
    <mergeCell ref="AT1:AW1"/>
    <mergeCell ref="AX1:BA1"/>
    <mergeCell ref="BB1:BE1"/>
    <mergeCell ref="BF1:BI1"/>
    <mergeCell ref="AH1:AK1"/>
    <mergeCell ref="B1:F1"/>
    <mergeCell ref="R1:U1"/>
    <mergeCell ref="V1:Y1"/>
    <mergeCell ref="Z1:AC1"/>
    <mergeCell ref="AD1:AG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DM57"/>
  <sheetViews>
    <sheetView zoomScale="145" zoomScaleNormal="145" workbookViewId="0">
      <selection activeCell="D17" sqref="D17"/>
    </sheetView>
  </sheetViews>
  <sheetFormatPr defaultColWidth="9.140625" defaultRowHeight="15" x14ac:dyDescent="0.25"/>
  <cols>
    <col min="1" max="1" width="11.42578125" style="1" bestFit="1" customWidth="1"/>
    <col min="2" max="4" width="9.140625" style="1"/>
    <col min="5" max="5" width="12.28515625" style="1" bestFit="1" customWidth="1"/>
    <col min="6" max="6" width="28.42578125" style="1" bestFit="1" customWidth="1"/>
    <col min="7" max="7" width="17.85546875" style="1" bestFit="1" customWidth="1"/>
    <col min="8" max="8" width="12.5703125" style="1" bestFit="1" customWidth="1"/>
    <col min="9" max="9" width="9.140625" style="1"/>
    <col min="10" max="10" width="12.5703125" style="1" bestFit="1" customWidth="1"/>
    <col min="11" max="11" width="9.140625" style="1"/>
    <col min="12" max="12" width="11.28515625" style="1" customWidth="1"/>
    <col min="13" max="13" width="10.85546875" style="1" bestFit="1" customWidth="1"/>
    <col min="14" max="14" width="26.42578125" style="1" bestFit="1" customWidth="1"/>
    <col min="15" max="15" width="34" style="1" bestFit="1" customWidth="1"/>
    <col min="16" max="16" width="40.5703125" style="1" bestFit="1" customWidth="1"/>
    <col min="17" max="16384" width="9.140625" style="1"/>
  </cols>
  <sheetData>
    <row r="1" spans="2:117" ht="15.75" thickBot="1" x14ac:dyDescent="0.3">
      <c r="B1" s="48" t="s">
        <v>9</v>
      </c>
      <c r="C1" s="49"/>
      <c r="D1" s="49"/>
      <c r="E1" s="49"/>
      <c r="F1" s="50"/>
      <c r="G1" s="23" t="s">
        <v>7</v>
      </c>
      <c r="K1" s="2" t="s">
        <v>10</v>
      </c>
      <c r="L1" s="12" t="s">
        <v>11</v>
      </c>
      <c r="M1" s="12" t="s">
        <v>12</v>
      </c>
      <c r="N1" s="12" t="s">
        <v>17</v>
      </c>
      <c r="O1" s="12" t="s">
        <v>18</v>
      </c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</row>
    <row r="2" spans="2:117" thickBot="1" x14ac:dyDescent="0.4">
      <c r="B2" s="24" t="s">
        <v>0</v>
      </c>
      <c r="C2" s="17" t="s">
        <v>3</v>
      </c>
      <c r="D2" s="17" t="s">
        <v>4</v>
      </c>
      <c r="E2" s="40" t="s">
        <v>8</v>
      </c>
      <c r="F2" s="41" t="s">
        <v>5</v>
      </c>
      <c r="G2" s="25" t="s">
        <v>1</v>
      </c>
      <c r="K2" s="5">
        <v>0.01</v>
      </c>
      <c r="L2" s="1">
        <f t="shared" ref="L2:L57" si="0">+($K2*$B$3)*(1-$B$3)</f>
        <v>1.5999999999999996E-3</v>
      </c>
      <c r="M2" s="1">
        <f t="shared" ref="M2:M57" si="1">+$K2*$C$3*(1-$C$3)</f>
        <v>1.6000000000000001E-3</v>
      </c>
      <c r="N2" s="14">
        <f t="shared" ref="N2:N57" si="2">(-($B$3+$L2)*$E$3^$G$3+($C$3+$L2)*($F$3^$G$3))/((-2*$L2*($E$3^$G$3))+(2*$L2*($F$3^$G$3)))</f>
        <v>-51.397919492421423</v>
      </c>
      <c r="O2" s="16">
        <f t="shared" ref="O2:O57" si="3">(($B$3*($E$3^$G$3))-L2*($E$3^$G$3)-$C$3*($F$3^$G$3)+L2*($F$3^$G$3))/((2*L2*($F$3^$G$3))-(2*L2*($E$3^$G$3)))</f>
        <v>52.397919492421408</v>
      </c>
      <c r="T2" s="30"/>
      <c r="U2" s="31"/>
      <c r="V2" s="32"/>
      <c r="W2" s="32"/>
      <c r="X2" s="32"/>
      <c r="Y2" s="32"/>
      <c r="Z2" s="32"/>
      <c r="AA2" s="32"/>
    </row>
    <row r="3" spans="2:117" thickBot="1" x14ac:dyDescent="0.4">
      <c r="B3" s="26">
        <v>0.8</v>
      </c>
      <c r="C3" s="27">
        <v>0.2</v>
      </c>
      <c r="D3" s="21">
        <v>1</v>
      </c>
      <c r="E3" s="27">
        <f>1/B3</f>
        <v>1.25</v>
      </c>
      <c r="F3" s="28">
        <f>+D3/C3</f>
        <v>5</v>
      </c>
      <c r="G3" s="29">
        <v>0.7</v>
      </c>
      <c r="K3" s="5">
        <v>0.05</v>
      </c>
      <c r="L3" s="1">
        <f t="shared" si="0"/>
        <v>8.0000000000000002E-3</v>
      </c>
      <c r="M3" s="1">
        <f t="shared" si="1"/>
        <v>8.0000000000000019E-3</v>
      </c>
      <c r="N3" s="16">
        <f t="shared" si="2"/>
        <v>-9.8795838984842774</v>
      </c>
      <c r="O3" s="16">
        <f t="shared" si="3"/>
        <v>10.879583898484277</v>
      </c>
    </row>
    <row r="4" spans="2:117" x14ac:dyDescent="0.35">
      <c r="B4" s="46" t="s">
        <v>16</v>
      </c>
      <c r="C4" s="46"/>
      <c r="D4" s="46"/>
      <c r="E4" s="46"/>
      <c r="F4" s="46"/>
      <c r="G4" s="46"/>
      <c r="K4" s="5">
        <v>0.1</v>
      </c>
      <c r="L4" s="1">
        <f t="shared" si="0"/>
        <v>1.6E-2</v>
      </c>
      <c r="M4" s="1">
        <f t="shared" si="1"/>
        <v>1.6000000000000004E-2</v>
      </c>
      <c r="N4" s="16">
        <f t="shared" si="2"/>
        <v>-4.6897919492421396</v>
      </c>
      <c r="O4" s="16">
        <f t="shared" si="3"/>
        <v>5.6897919492421378</v>
      </c>
    </row>
    <row r="5" spans="2:117" ht="14.45" x14ac:dyDescent="0.35">
      <c r="K5" s="5">
        <v>0.15</v>
      </c>
      <c r="L5" s="1">
        <f t="shared" si="0"/>
        <v>2.3999999999999994E-2</v>
      </c>
      <c r="M5" s="1">
        <f t="shared" si="1"/>
        <v>2.4E-2</v>
      </c>
      <c r="N5" s="16">
        <f t="shared" si="2"/>
        <v>-2.9598612994947606</v>
      </c>
      <c r="O5" s="16">
        <f t="shared" si="3"/>
        <v>3.9598612994947611</v>
      </c>
    </row>
    <row r="6" spans="2:117" ht="15.6" x14ac:dyDescent="0.35">
      <c r="B6" s="19"/>
      <c r="F6" s="20"/>
      <c r="G6" s="2"/>
      <c r="K6" s="5">
        <v>0.2</v>
      </c>
      <c r="L6" s="1">
        <f t="shared" si="0"/>
        <v>3.2000000000000001E-2</v>
      </c>
      <c r="M6" s="1">
        <f t="shared" si="1"/>
        <v>3.2000000000000008E-2</v>
      </c>
      <c r="N6" s="16">
        <f t="shared" si="2"/>
        <v>-2.0948959746210702</v>
      </c>
      <c r="O6" s="16">
        <f t="shared" si="3"/>
        <v>3.0948959746210698</v>
      </c>
    </row>
    <row r="7" spans="2:117" ht="15.6" x14ac:dyDescent="0.35">
      <c r="B7" s="19"/>
      <c r="G7" s="2"/>
      <c r="K7" s="5">
        <v>0.25</v>
      </c>
      <c r="L7" s="1">
        <f t="shared" si="0"/>
        <v>3.9999999999999994E-2</v>
      </c>
      <c r="M7" s="1">
        <f t="shared" si="1"/>
        <v>4.0000000000000008E-2</v>
      </c>
      <c r="N7" s="16">
        <f t="shared" si="2"/>
        <v>-1.575916779696857</v>
      </c>
      <c r="O7" s="16">
        <f t="shared" si="3"/>
        <v>2.5759167796968558</v>
      </c>
    </row>
    <row r="8" spans="2:117" ht="15.6" x14ac:dyDescent="0.35">
      <c r="B8" s="19"/>
      <c r="G8" s="2"/>
      <c r="K8" s="5">
        <v>0.3</v>
      </c>
      <c r="L8" s="1">
        <f t="shared" si="0"/>
        <v>4.7999999999999987E-2</v>
      </c>
      <c r="M8" s="1">
        <f t="shared" si="1"/>
        <v>4.8000000000000001E-2</v>
      </c>
      <c r="N8" s="14">
        <f t="shared" si="2"/>
        <v>-1.2299306497473805</v>
      </c>
      <c r="O8" s="16">
        <f t="shared" si="3"/>
        <v>2.2299306497473803</v>
      </c>
    </row>
    <row r="9" spans="2:117" ht="14.45" x14ac:dyDescent="0.35">
      <c r="G9" s="2"/>
      <c r="K9" s="5">
        <v>0.35</v>
      </c>
      <c r="L9" s="1">
        <f t="shared" si="0"/>
        <v>5.599999999999998E-2</v>
      </c>
      <c r="M9" s="1">
        <f t="shared" si="1"/>
        <v>5.5999999999999994E-2</v>
      </c>
      <c r="N9" s="14">
        <f t="shared" si="2"/>
        <v>-0.98279769978346831</v>
      </c>
      <c r="O9" s="16">
        <f t="shared" si="3"/>
        <v>1.9827976997834686</v>
      </c>
    </row>
    <row r="10" spans="2:117" ht="14.45" x14ac:dyDescent="0.35">
      <c r="G10" s="2"/>
      <c r="K10" s="5">
        <v>0.4</v>
      </c>
      <c r="L10" s="1">
        <f t="shared" si="0"/>
        <v>6.4000000000000001E-2</v>
      </c>
      <c r="M10" s="1">
        <f t="shared" si="1"/>
        <v>6.4000000000000015E-2</v>
      </c>
      <c r="N10" s="14">
        <f t="shared" si="2"/>
        <v>-0.79744798731053534</v>
      </c>
      <c r="O10" s="16">
        <f t="shared" si="3"/>
        <v>1.7974479873105345</v>
      </c>
    </row>
    <row r="11" spans="2:117" ht="14.45" x14ac:dyDescent="0.35">
      <c r="G11" s="2"/>
      <c r="K11" s="5">
        <v>0.45</v>
      </c>
      <c r="L11" s="1">
        <f t="shared" si="0"/>
        <v>7.1999999999999995E-2</v>
      </c>
      <c r="M11" s="1">
        <f t="shared" si="1"/>
        <v>7.2000000000000008E-2</v>
      </c>
      <c r="N11" s="14">
        <f t="shared" si="2"/>
        <v>-0.65328709983158639</v>
      </c>
      <c r="O11" s="16">
        <f t="shared" si="3"/>
        <v>1.6532870998315867</v>
      </c>
    </row>
    <row r="12" spans="2:117" ht="14.45" x14ac:dyDescent="0.35">
      <c r="G12" s="2"/>
      <c r="K12" s="5">
        <v>0.5</v>
      </c>
      <c r="L12" s="1">
        <f t="shared" si="0"/>
        <v>7.9999999999999988E-2</v>
      </c>
      <c r="M12" s="1">
        <f t="shared" si="1"/>
        <v>8.0000000000000016E-2</v>
      </c>
      <c r="N12" s="14">
        <f t="shared" si="2"/>
        <v>-0.53795838984842737</v>
      </c>
      <c r="O12" s="16">
        <f t="shared" si="3"/>
        <v>1.5379583898484279</v>
      </c>
    </row>
    <row r="13" spans="2:117" ht="14.45" x14ac:dyDescent="0.35">
      <c r="G13" s="2"/>
      <c r="K13" s="5">
        <v>0.55000000000000004</v>
      </c>
      <c r="L13" s="1">
        <f t="shared" si="0"/>
        <v>8.7999999999999995E-2</v>
      </c>
      <c r="M13" s="1">
        <f t="shared" si="1"/>
        <v>8.8000000000000023E-2</v>
      </c>
      <c r="N13" s="14">
        <f t="shared" si="2"/>
        <v>-0.44359853622584311</v>
      </c>
      <c r="O13" s="16">
        <f t="shared" si="3"/>
        <v>1.4435985362258434</v>
      </c>
    </row>
    <row r="14" spans="2:117" ht="14.45" x14ac:dyDescent="0.35">
      <c r="G14" s="2"/>
      <c r="K14" s="5">
        <v>0.6</v>
      </c>
      <c r="L14" s="1">
        <f t="shared" si="0"/>
        <v>9.5999999999999974E-2</v>
      </c>
      <c r="M14" s="1">
        <f t="shared" si="1"/>
        <v>9.6000000000000002E-2</v>
      </c>
      <c r="N14" s="14">
        <f t="shared" si="2"/>
        <v>-0.36496532487369027</v>
      </c>
      <c r="O14" s="16">
        <f t="shared" si="3"/>
        <v>1.3649653248736902</v>
      </c>
    </row>
    <row r="15" spans="2:117" ht="14.45" x14ac:dyDescent="0.35">
      <c r="G15" s="2"/>
      <c r="K15" s="5">
        <v>0.65</v>
      </c>
      <c r="L15" s="1">
        <f t="shared" si="0"/>
        <v>0.10399999999999998</v>
      </c>
      <c r="M15" s="1">
        <f t="shared" si="1"/>
        <v>0.10400000000000001</v>
      </c>
      <c r="N15" s="14">
        <f t="shared" si="2"/>
        <v>-0.29842953065263689</v>
      </c>
      <c r="O15" s="16">
        <f t="shared" si="3"/>
        <v>1.2984295306526368</v>
      </c>
    </row>
    <row r="16" spans="2:117" ht="14.45" x14ac:dyDescent="0.35">
      <c r="G16" s="2"/>
      <c r="K16" s="5">
        <v>0.7</v>
      </c>
      <c r="L16" s="1">
        <f t="shared" si="0"/>
        <v>0.11199999999999996</v>
      </c>
      <c r="M16" s="1">
        <f t="shared" si="1"/>
        <v>0.11199999999999999</v>
      </c>
      <c r="N16" s="14">
        <f t="shared" si="2"/>
        <v>-0.24139884989173491</v>
      </c>
      <c r="O16" s="16">
        <f t="shared" si="3"/>
        <v>1.2413988498917345</v>
      </c>
    </row>
    <row r="17" spans="7:24" x14ac:dyDescent="0.25">
      <c r="G17" s="2"/>
      <c r="K17" s="5">
        <v>0.75</v>
      </c>
      <c r="L17" s="13">
        <f t="shared" si="0"/>
        <v>0.12</v>
      </c>
      <c r="M17" s="1">
        <f t="shared" si="1"/>
        <v>0.12000000000000002</v>
      </c>
      <c r="N17" s="14">
        <f t="shared" si="2"/>
        <v>-0.19197225989895206</v>
      </c>
      <c r="O17" s="16">
        <f t="shared" si="3"/>
        <v>1.1919722598989517</v>
      </c>
    </row>
    <row r="18" spans="7:24" x14ac:dyDescent="0.25">
      <c r="G18" s="2"/>
      <c r="K18" s="5">
        <v>0.8</v>
      </c>
      <c r="L18" s="1">
        <f t="shared" si="0"/>
        <v>0.128</v>
      </c>
      <c r="M18" s="1">
        <f t="shared" si="1"/>
        <v>0.12800000000000003</v>
      </c>
      <c r="N18" s="14">
        <f t="shared" si="2"/>
        <v>-0.14872399365526756</v>
      </c>
      <c r="O18" s="16">
        <f t="shared" si="3"/>
        <v>1.1487239936552671</v>
      </c>
    </row>
    <row r="19" spans="7:24" x14ac:dyDescent="0.25">
      <c r="G19" s="2"/>
      <c r="K19" s="5">
        <v>0.85</v>
      </c>
      <c r="L19" s="1">
        <f t="shared" si="0"/>
        <v>0.13599999999999998</v>
      </c>
      <c r="M19" s="1">
        <f t="shared" si="1"/>
        <v>0.13600000000000001</v>
      </c>
      <c r="N19" s="14">
        <f t="shared" si="2"/>
        <v>-0.11056375873436974</v>
      </c>
      <c r="O19" s="16">
        <f t="shared" si="3"/>
        <v>1.1105637587343693</v>
      </c>
      <c r="P19" s="42"/>
    </row>
    <row r="20" spans="7:24" x14ac:dyDescent="0.25">
      <c r="G20" s="2"/>
      <c r="K20" s="5">
        <v>0.9</v>
      </c>
      <c r="L20" s="1">
        <f t="shared" si="0"/>
        <v>0.14399999999999999</v>
      </c>
      <c r="M20" s="1">
        <f t="shared" si="1"/>
        <v>0.14400000000000002</v>
      </c>
      <c r="N20" s="14">
        <f t="shared" si="2"/>
        <v>-7.6643549915793488E-2</v>
      </c>
      <c r="O20" s="16">
        <f t="shared" si="3"/>
        <v>1.0766435499157934</v>
      </c>
    </row>
    <row r="21" spans="7:24" x14ac:dyDescent="0.25">
      <c r="G21" s="2"/>
      <c r="K21" s="5">
        <v>0.95</v>
      </c>
      <c r="L21" s="1">
        <f t="shared" si="0"/>
        <v>0.15199999999999997</v>
      </c>
      <c r="M21" s="1">
        <f t="shared" si="1"/>
        <v>0.15200000000000002</v>
      </c>
      <c r="N21" s="14">
        <f t="shared" si="2"/>
        <v>-4.6293889393909458E-2</v>
      </c>
      <c r="O21" s="16">
        <f t="shared" si="3"/>
        <v>1.0462938893939095</v>
      </c>
    </row>
    <row r="22" spans="7:24" x14ac:dyDescent="0.25">
      <c r="G22" s="2"/>
      <c r="K22" s="5">
        <v>1</v>
      </c>
      <c r="L22" s="1">
        <f t="shared" si="0"/>
        <v>0.15999999999999998</v>
      </c>
      <c r="M22" s="1">
        <f t="shared" si="1"/>
        <v>0.16000000000000003</v>
      </c>
      <c r="N22" s="14">
        <f t="shared" si="2"/>
        <v>-1.8979194924213832E-2</v>
      </c>
      <c r="O22" s="16">
        <f t="shared" si="3"/>
        <v>1.018979194924214</v>
      </c>
    </row>
    <row r="23" spans="7:24" x14ac:dyDescent="0.25">
      <c r="K23" s="5">
        <v>1.05</v>
      </c>
      <c r="L23" s="1">
        <f t="shared" si="0"/>
        <v>0.16799999999999998</v>
      </c>
      <c r="M23" s="1">
        <f t="shared" si="1"/>
        <v>0.16800000000000004</v>
      </c>
      <c r="N23" s="14">
        <f t="shared" si="2"/>
        <v>5.7341000721771E-3</v>
      </c>
      <c r="O23" s="16">
        <f t="shared" si="3"/>
        <v>0.99426589992782288</v>
      </c>
    </row>
    <row r="24" spans="7:24" x14ac:dyDescent="0.25">
      <c r="K24" s="5">
        <v>1.1000000000000001</v>
      </c>
      <c r="L24" s="1">
        <f t="shared" si="0"/>
        <v>0.17599999999999999</v>
      </c>
      <c r="M24" s="1">
        <f t="shared" si="1"/>
        <v>0.17600000000000005</v>
      </c>
      <c r="N24" s="14">
        <f t="shared" si="2"/>
        <v>2.8200731887078275E-2</v>
      </c>
      <c r="O24" s="16">
        <f t="shared" si="3"/>
        <v>0.97179926811292172</v>
      </c>
    </row>
    <row r="25" spans="7:24" x14ac:dyDescent="0.25">
      <c r="K25" s="5">
        <v>1.1499999999999999</v>
      </c>
      <c r="L25" s="1">
        <f t="shared" si="0"/>
        <v>0.18399999999999994</v>
      </c>
      <c r="M25" s="1">
        <f t="shared" si="1"/>
        <v>0.184</v>
      </c>
      <c r="N25" s="14">
        <f t="shared" si="2"/>
        <v>4.8713743544161657E-2</v>
      </c>
      <c r="O25" s="16">
        <f t="shared" si="3"/>
        <v>0.95128625645583831</v>
      </c>
      <c r="W25" s="14"/>
      <c r="X25" s="14"/>
    </row>
    <row r="26" spans="7:24" x14ac:dyDescent="0.25">
      <c r="K26" s="5">
        <v>1.2</v>
      </c>
      <c r="L26" s="1">
        <f t="shared" si="0"/>
        <v>0.19199999999999995</v>
      </c>
      <c r="M26" s="1">
        <f t="shared" si="1"/>
        <v>0.192</v>
      </c>
      <c r="N26" s="14">
        <f t="shared" si="2"/>
        <v>6.7517337563155047E-2</v>
      </c>
      <c r="O26" s="16">
        <f t="shared" si="3"/>
        <v>0.93248266243684497</v>
      </c>
    </row>
    <row r="27" spans="7:24" x14ac:dyDescent="0.25">
      <c r="K27" s="5">
        <v>1.25</v>
      </c>
      <c r="L27" s="1">
        <f t="shared" si="0"/>
        <v>0.19999999999999996</v>
      </c>
      <c r="M27" s="1">
        <f t="shared" si="1"/>
        <v>0.2</v>
      </c>
      <c r="N27" s="14">
        <f t="shared" si="2"/>
        <v>8.4816644060628679E-2</v>
      </c>
      <c r="O27" s="16">
        <f t="shared" si="3"/>
        <v>0.91518335593937117</v>
      </c>
    </row>
    <row r="28" spans="7:24" x14ac:dyDescent="0.25">
      <c r="K28" s="5">
        <v>1.3</v>
      </c>
      <c r="L28" s="1">
        <f t="shared" si="0"/>
        <v>0.20799999999999996</v>
      </c>
      <c r="M28" s="1">
        <f t="shared" si="1"/>
        <v>0.20800000000000002</v>
      </c>
      <c r="N28" s="14">
        <f t="shared" si="2"/>
        <v>0.10078523467368153</v>
      </c>
      <c r="O28" s="16">
        <f t="shared" si="3"/>
        <v>0.89921476532631839</v>
      </c>
    </row>
    <row r="29" spans="7:24" x14ac:dyDescent="0.25">
      <c r="K29" s="5">
        <v>1.35</v>
      </c>
      <c r="L29" s="1">
        <f t="shared" si="0"/>
        <v>0.21599999999999997</v>
      </c>
      <c r="M29" s="1">
        <f t="shared" si="1"/>
        <v>0.21600000000000003</v>
      </c>
      <c r="N29" s="14">
        <f t="shared" si="2"/>
        <v>0.11557096672280427</v>
      </c>
      <c r="O29" s="16">
        <f t="shared" si="3"/>
        <v>0.88442903327719546</v>
      </c>
    </row>
    <row r="30" spans="7:24" s="31" customFormat="1" x14ac:dyDescent="0.25">
      <c r="K30" s="5">
        <v>1.4</v>
      </c>
      <c r="L30" s="1">
        <f t="shared" si="0"/>
        <v>0.22399999999999992</v>
      </c>
      <c r="M30" s="1">
        <f t="shared" si="1"/>
        <v>0.22399999999999998</v>
      </c>
      <c r="N30" s="14">
        <f t="shared" si="2"/>
        <v>0.12930057505413259</v>
      </c>
      <c r="O30" s="16">
        <f t="shared" si="3"/>
        <v>0.87069942494586727</v>
      </c>
    </row>
    <row r="31" spans="7:24" s="31" customFormat="1" x14ac:dyDescent="0.25">
      <c r="K31" s="5">
        <v>1.45</v>
      </c>
      <c r="L31" s="1">
        <f t="shared" si="0"/>
        <v>0.23199999999999993</v>
      </c>
      <c r="M31" s="1">
        <f t="shared" si="1"/>
        <v>0.23199999999999998</v>
      </c>
      <c r="N31" s="14">
        <f t="shared" si="2"/>
        <v>0.14208331384536946</v>
      </c>
      <c r="O31" s="16">
        <f t="shared" si="3"/>
        <v>0.85791668615463046</v>
      </c>
    </row>
    <row r="32" spans="7:24" x14ac:dyDescent="0.25">
      <c r="K32" s="5">
        <v>1.5</v>
      </c>
      <c r="L32" s="1">
        <f t="shared" si="0"/>
        <v>0.24</v>
      </c>
      <c r="M32" s="1">
        <f t="shared" si="1"/>
        <v>0.24000000000000005</v>
      </c>
      <c r="N32" s="14">
        <f t="shared" si="2"/>
        <v>0.15401387005052392</v>
      </c>
      <c r="O32" s="16">
        <f t="shared" si="3"/>
        <v>0.84598612994947597</v>
      </c>
    </row>
    <row r="33" spans="11:15" x14ac:dyDescent="0.25">
      <c r="K33" s="5">
        <v>1.55</v>
      </c>
      <c r="L33" s="1">
        <f t="shared" si="0"/>
        <v>0.248</v>
      </c>
      <c r="M33" s="1">
        <f t="shared" si="1"/>
        <v>0.24800000000000005</v>
      </c>
      <c r="N33" s="14">
        <f t="shared" si="2"/>
        <v>0.16517471295211997</v>
      </c>
      <c r="O33" s="16">
        <f t="shared" si="3"/>
        <v>0.83482528704787995</v>
      </c>
    </row>
    <row r="34" spans="11:15" x14ac:dyDescent="0.25">
      <c r="K34" s="5">
        <v>1.6</v>
      </c>
      <c r="L34" s="1">
        <f t="shared" si="0"/>
        <v>0.25600000000000001</v>
      </c>
      <c r="M34" s="1">
        <f t="shared" si="1"/>
        <v>0.25600000000000006</v>
      </c>
      <c r="N34" s="14">
        <f t="shared" si="2"/>
        <v>0.17563800317236611</v>
      </c>
      <c r="O34" s="16">
        <f t="shared" si="3"/>
        <v>0.82436199682763367</v>
      </c>
    </row>
    <row r="35" spans="11:15" x14ac:dyDescent="0.25">
      <c r="K35" s="5">
        <v>1.65</v>
      </c>
      <c r="L35" s="1">
        <f t="shared" si="0"/>
        <v>0.26399999999999996</v>
      </c>
      <c r="M35" s="1">
        <f t="shared" si="1"/>
        <v>0.26400000000000001</v>
      </c>
      <c r="N35" s="14">
        <f t="shared" si="2"/>
        <v>0.18546715459138524</v>
      </c>
      <c r="O35" s="16">
        <f t="shared" si="3"/>
        <v>0.8145328454086147</v>
      </c>
    </row>
    <row r="36" spans="11:15" x14ac:dyDescent="0.25">
      <c r="K36" s="5">
        <v>1.7</v>
      </c>
      <c r="L36" s="1">
        <f t="shared" si="0"/>
        <v>0.27199999999999996</v>
      </c>
      <c r="M36" s="1">
        <f t="shared" si="1"/>
        <v>0.27200000000000002</v>
      </c>
      <c r="N36" s="14">
        <f t="shared" si="2"/>
        <v>0.19471812063281513</v>
      </c>
      <c r="O36" s="16">
        <f t="shared" si="3"/>
        <v>0.80528187936718465</v>
      </c>
    </row>
    <row r="37" spans="11:15" x14ac:dyDescent="0.25">
      <c r="K37" s="5">
        <v>1.75</v>
      </c>
      <c r="L37" s="1">
        <f t="shared" si="0"/>
        <v>0.27999999999999997</v>
      </c>
      <c r="M37" s="1">
        <f t="shared" si="1"/>
        <v>0.28000000000000003</v>
      </c>
      <c r="N37" s="14">
        <f t="shared" si="2"/>
        <v>0.20344046004330602</v>
      </c>
      <c r="O37" s="16">
        <f t="shared" si="3"/>
        <v>0.79655953995669371</v>
      </c>
    </row>
    <row r="38" spans="11:15" x14ac:dyDescent="0.25">
      <c r="K38" s="5">
        <v>1.8</v>
      </c>
      <c r="L38" s="1">
        <f t="shared" si="0"/>
        <v>0.28799999999999998</v>
      </c>
      <c r="M38" s="1">
        <f t="shared" si="1"/>
        <v>0.28800000000000003</v>
      </c>
      <c r="N38" s="14">
        <f t="shared" si="2"/>
        <v>0.21167822504210315</v>
      </c>
      <c r="O38" s="16">
        <f t="shared" si="3"/>
        <v>0.78832177495789668</v>
      </c>
    </row>
    <row r="39" spans="11:15" x14ac:dyDescent="0.25">
      <c r="K39" s="5">
        <v>1.85</v>
      </c>
      <c r="L39" s="1">
        <f t="shared" si="0"/>
        <v>0.29599999999999999</v>
      </c>
      <c r="M39" s="1">
        <f t="shared" si="1"/>
        <v>0.29600000000000004</v>
      </c>
      <c r="N39" s="14">
        <f t="shared" si="2"/>
        <v>0.21947070544637093</v>
      </c>
      <c r="O39" s="16">
        <f t="shared" si="3"/>
        <v>0.78052929455362918</v>
      </c>
    </row>
    <row r="40" spans="11:15" x14ac:dyDescent="0.25">
      <c r="K40" s="5">
        <v>1.9</v>
      </c>
      <c r="L40" s="1">
        <f t="shared" si="0"/>
        <v>0.30399999999999994</v>
      </c>
      <c r="M40" s="1">
        <f t="shared" si="1"/>
        <v>0.30400000000000005</v>
      </c>
      <c r="N40" s="14">
        <f t="shared" si="2"/>
        <v>0.22685305530304528</v>
      </c>
      <c r="O40" s="16">
        <f t="shared" si="3"/>
        <v>0.77314694469695466</v>
      </c>
    </row>
    <row r="41" spans="11:15" x14ac:dyDescent="0.25">
      <c r="K41" s="5">
        <v>1.95</v>
      </c>
      <c r="L41" s="1">
        <f t="shared" si="0"/>
        <v>0.31199999999999994</v>
      </c>
      <c r="M41" s="1">
        <f t="shared" si="1"/>
        <v>0.31200000000000006</v>
      </c>
      <c r="N41" s="14">
        <f t="shared" si="2"/>
        <v>0.23385682311578779</v>
      </c>
      <c r="O41" s="16">
        <f t="shared" si="3"/>
        <v>0.7661431768842123</v>
      </c>
    </row>
    <row r="42" spans="11:15" x14ac:dyDescent="0.25">
      <c r="K42" s="5">
        <v>2</v>
      </c>
      <c r="L42" s="1">
        <f t="shared" si="0"/>
        <v>0.31999999999999995</v>
      </c>
      <c r="M42" s="1">
        <f t="shared" si="1"/>
        <v>0.32000000000000006</v>
      </c>
      <c r="N42" s="14">
        <f t="shared" si="2"/>
        <v>0.24051040253789313</v>
      </c>
      <c r="O42" s="16">
        <f t="shared" si="3"/>
        <v>0.75948959746210698</v>
      </c>
    </row>
    <row r="43" spans="11:15" x14ac:dyDescent="0.25">
      <c r="K43" s="5">
        <v>2.0499999999999998</v>
      </c>
      <c r="L43" s="1">
        <f t="shared" si="0"/>
        <v>0.3279999999999999</v>
      </c>
      <c r="M43" s="1">
        <f t="shared" si="1"/>
        <v>0.32800000000000001</v>
      </c>
      <c r="N43" s="14">
        <f t="shared" si="2"/>
        <v>0.24683941711013954</v>
      </c>
      <c r="O43" s="16">
        <f t="shared" si="3"/>
        <v>0.75316058288986043</v>
      </c>
    </row>
    <row r="44" spans="11:15" x14ac:dyDescent="0.25">
      <c r="K44" s="5">
        <v>2.1</v>
      </c>
      <c r="L44" s="1">
        <f t="shared" si="0"/>
        <v>0.33599999999999997</v>
      </c>
      <c r="M44" s="1">
        <f t="shared" si="1"/>
        <v>0.33600000000000008</v>
      </c>
      <c r="N44" s="14">
        <f t="shared" si="2"/>
        <v>0.25286705003608867</v>
      </c>
      <c r="O44" s="16">
        <f t="shared" si="3"/>
        <v>0.74713294996391144</v>
      </c>
    </row>
    <row r="45" spans="11:15" x14ac:dyDescent="0.25">
      <c r="K45" s="5">
        <v>2.15</v>
      </c>
      <c r="L45" s="1">
        <f t="shared" si="0"/>
        <v>0.34399999999999992</v>
      </c>
      <c r="M45" s="1">
        <f t="shared" si="1"/>
        <v>0.34400000000000003</v>
      </c>
      <c r="N45" s="14">
        <f t="shared" si="2"/>
        <v>0.25861432794222605</v>
      </c>
      <c r="O45" s="16">
        <f t="shared" si="3"/>
        <v>0.74138567205777395</v>
      </c>
    </row>
    <row r="46" spans="11:15" x14ac:dyDescent="0.25">
      <c r="K46" s="5">
        <v>2.2000000000000002</v>
      </c>
      <c r="L46" s="1">
        <f t="shared" si="0"/>
        <v>0.35199999999999998</v>
      </c>
      <c r="M46" s="1">
        <f t="shared" si="1"/>
        <v>0.35200000000000009</v>
      </c>
      <c r="N46" s="14">
        <f t="shared" si="2"/>
        <v>0.26410036594353914</v>
      </c>
      <c r="O46" s="16">
        <f t="shared" si="3"/>
        <v>0.73589963405646086</v>
      </c>
    </row>
    <row r="47" spans="11:15" x14ac:dyDescent="0.25">
      <c r="K47" s="5">
        <v>2.25</v>
      </c>
      <c r="L47" s="1">
        <f t="shared" si="0"/>
        <v>0.35999999999999993</v>
      </c>
      <c r="M47" s="1">
        <f t="shared" si="1"/>
        <v>0.36000000000000004</v>
      </c>
      <c r="N47" s="14">
        <f t="shared" si="2"/>
        <v>0.26934258003368267</v>
      </c>
      <c r="O47" s="16">
        <f t="shared" si="3"/>
        <v>0.73065741996631728</v>
      </c>
    </row>
    <row r="48" spans="11:15" x14ac:dyDescent="0.25">
      <c r="K48" s="5">
        <v>2.2999999999999998</v>
      </c>
      <c r="L48" s="1">
        <f t="shared" si="0"/>
        <v>0.36799999999999988</v>
      </c>
      <c r="M48" s="1">
        <f t="shared" si="1"/>
        <v>0.36799999999999999</v>
      </c>
      <c r="N48" s="14">
        <f t="shared" si="2"/>
        <v>0.27435687177208068</v>
      </c>
      <c r="O48" s="16">
        <f t="shared" si="3"/>
        <v>0.72564312822791921</v>
      </c>
    </row>
    <row r="49" spans="11:15" x14ac:dyDescent="0.25">
      <c r="K49" s="5">
        <v>2.35</v>
      </c>
      <c r="L49" s="1">
        <f t="shared" si="0"/>
        <v>0.37599999999999995</v>
      </c>
      <c r="M49" s="1">
        <f t="shared" si="1"/>
        <v>0.37600000000000006</v>
      </c>
      <c r="N49" s="14">
        <f t="shared" si="2"/>
        <v>0.27915778939395147</v>
      </c>
      <c r="O49" s="16">
        <f t="shared" si="3"/>
        <v>0.72084221060604847</v>
      </c>
    </row>
    <row r="50" spans="11:15" x14ac:dyDescent="0.25">
      <c r="K50" s="5">
        <v>2.4</v>
      </c>
      <c r="L50" s="1">
        <f t="shared" si="0"/>
        <v>0.3839999999999999</v>
      </c>
      <c r="M50" s="1">
        <f t="shared" si="1"/>
        <v>0.38400000000000001</v>
      </c>
      <c r="N50" s="14">
        <f t="shared" si="2"/>
        <v>0.28375866878157724</v>
      </c>
      <c r="O50" s="16">
        <f t="shared" si="3"/>
        <v>0.71624133121842248</v>
      </c>
    </row>
    <row r="51" spans="11:15" x14ac:dyDescent="0.25">
      <c r="K51" s="5">
        <v>2.4500000000000002</v>
      </c>
      <c r="L51" s="1">
        <f t="shared" si="0"/>
        <v>0.39199999999999996</v>
      </c>
      <c r="M51" s="1">
        <f t="shared" si="1"/>
        <v>0.39200000000000007</v>
      </c>
      <c r="N51" s="14">
        <f t="shared" si="2"/>
        <v>0.28817175717379012</v>
      </c>
      <c r="O51" s="16">
        <f t="shared" si="3"/>
        <v>0.71182824282620971</v>
      </c>
    </row>
    <row r="52" spans="11:15" x14ac:dyDescent="0.25">
      <c r="K52" s="5">
        <v>2.5</v>
      </c>
      <c r="L52" s="1">
        <f t="shared" si="0"/>
        <v>0.39999999999999991</v>
      </c>
      <c r="M52" s="1">
        <f t="shared" si="1"/>
        <v>0.4</v>
      </c>
      <c r="N52" s="14">
        <f t="shared" si="2"/>
        <v>0.2924083220303143</v>
      </c>
      <c r="O52" s="16">
        <f t="shared" si="3"/>
        <v>0.7075916779696857</v>
      </c>
    </row>
    <row r="53" spans="11:15" x14ac:dyDescent="0.25">
      <c r="K53" s="5">
        <v>2.5499999999999998</v>
      </c>
      <c r="L53" s="1">
        <f t="shared" si="0"/>
        <v>0.40799999999999992</v>
      </c>
      <c r="M53" s="1">
        <f t="shared" si="1"/>
        <v>0.40800000000000003</v>
      </c>
      <c r="N53" s="14">
        <f t="shared" si="2"/>
        <v>0.29647874708854333</v>
      </c>
      <c r="O53" s="16">
        <f t="shared" si="3"/>
        <v>0.7035212529114564</v>
      </c>
    </row>
    <row r="54" spans="11:15" x14ac:dyDescent="0.25">
      <c r="K54" s="5">
        <v>2.6</v>
      </c>
      <c r="L54" s="1">
        <f t="shared" si="0"/>
        <v>0.41599999999999993</v>
      </c>
      <c r="M54" s="1">
        <f t="shared" si="1"/>
        <v>0.41600000000000004</v>
      </c>
      <c r="N54" s="14">
        <f t="shared" si="2"/>
        <v>0.30039261733684058</v>
      </c>
      <c r="O54" s="16">
        <f t="shared" si="3"/>
        <v>0.69960738266315925</v>
      </c>
    </row>
    <row r="55" spans="11:15" x14ac:dyDescent="0.25">
      <c r="K55" s="5">
        <v>2.65</v>
      </c>
      <c r="L55" s="1">
        <f t="shared" si="0"/>
        <v>0.42399999999999993</v>
      </c>
      <c r="M55" s="1">
        <f t="shared" si="1"/>
        <v>0.42400000000000004</v>
      </c>
      <c r="N55" s="14">
        <f t="shared" si="2"/>
        <v>0.30415879436822091</v>
      </c>
      <c r="O55" s="16">
        <f t="shared" si="3"/>
        <v>0.69584120563177898</v>
      </c>
    </row>
    <row r="56" spans="11:15" x14ac:dyDescent="0.25">
      <c r="K56" s="5">
        <v>2.7</v>
      </c>
      <c r="L56" s="1">
        <f t="shared" si="0"/>
        <v>0.43199999999999994</v>
      </c>
      <c r="M56" s="1">
        <f t="shared" si="1"/>
        <v>0.43200000000000005</v>
      </c>
      <c r="N56" s="14">
        <f t="shared" si="2"/>
        <v>0.30778548336140205</v>
      </c>
      <c r="O56" s="16">
        <f t="shared" si="3"/>
        <v>0.69221451663859768</v>
      </c>
    </row>
    <row r="57" spans="11:15" x14ac:dyDescent="0.25">
      <c r="K57" s="5">
        <v>2.75</v>
      </c>
      <c r="L57" s="1">
        <f t="shared" si="0"/>
        <v>0.43999999999999995</v>
      </c>
      <c r="M57" s="1">
        <f t="shared" si="1"/>
        <v>0.44000000000000006</v>
      </c>
      <c r="N57" s="14">
        <f t="shared" si="2"/>
        <v>0.31128029275483121</v>
      </c>
      <c r="O57" s="16">
        <f t="shared" si="3"/>
        <v>0.68871970724516862</v>
      </c>
    </row>
  </sheetData>
  <mergeCells count="22">
    <mergeCell ref="CH1:CK1"/>
    <mergeCell ref="CL1:CO1"/>
    <mergeCell ref="CP1:CS1"/>
    <mergeCell ref="B4:G4"/>
    <mergeCell ref="BJ1:BM1"/>
    <mergeCell ref="BN1:BQ1"/>
    <mergeCell ref="BR1:BU1"/>
    <mergeCell ref="BV1:BY1"/>
    <mergeCell ref="BZ1:CC1"/>
    <mergeCell ref="CD1:CG1"/>
    <mergeCell ref="AL1:AO1"/>
    <mergeCell ref="AP1:AS1"/>
    <mergeCell ref="AT1:AW1"/>
    <mergeCell ref="AX1:BA1"/>
    <mergeCell ref="BB1:BE1"/>
    <mergeCell ref="BF1:BI1"/>
    <mergeCell ref="AH1:AK1"/>
    <mergeCell ref="B1:F1"/>
    <mergeCell ref="R1:U1"/>
    <mergeCell ref="V1:Y1"/>
    <mergeCell ref="Z1:AC1"/>
    <mergeCell ref="AD1:AG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DM57"/>
  <sheetViews>
    <sheetView zoomScale="85" zoomScaleNormal="85" workbookViewId="0">
      <selection activeCell="B4" sqref="B4:G4"/>
    </sheetView>
  </sheetViews>
  <sheetFormatPr defaultColWidth="9.140625" defaultRowHeight="15" x14ac:dyDescent="0.25"/>
  <cols>
    <col min="1" max="1" width="11.42578125" style="1" bestFit="1" customWidth="1"/>
    <col min="2" max="4" width="9.140625" style="1"/>
    <col min="5" max="5" width="12.28515625" style="1" bestFit="1" customWidth="1"/>
    <col min="6" max="6" width="28.42578125" style="1" bestFit="1" customWidth="1"/>
    <col min="7" max="7" width="17.85546875" style="1" bestFit="1" customWidth="1"/>
    <col min="8" max="8" width="12.5703125" style="1" bestFit="1" customWidth="1"/>
    <col min="9" max="9" width="9.140625" style="1"/>
    <col min="10" max="10" width="12.5703125" style="1" bestFit="1" customWidth="1"/>
    <col min="11" max="11" width="9.140625" style="1"/>
    <col min="12" max="12" width="11.28515625" style="1" customWidth="1"/>
    <col min="13" max="13" width="10.85546875" style="1" bestFit="1" customWidth="1"/>
    <col min="14" max="14" width="26.42578125" style="1" bestFit="1" customWidth="1"/>
    <col min="15" max="15" width="34" style="1" bestFit="1" customWidth="1"/>
    <col min="16" max="16" width="40.5703125" style="1" bestFit="1" customWidth="1"/>
    <col min="17" max="16384" width="9.140625" style="1"/>
  </cols>
  <sheetData>
    <row r="1" spans="2:117" ht="15.75" thickBot="1" x14ac:dyDescent="0.3">
      <c r="B1" s="48" t="s">
        <v>9</v>
      </c>
      <c r="C1" s="49"/>
      <c r="D1" s="49"/>
      <c r="E1" s="49"/>
      <c r="F1" s="50"/>
      <c r="G1" s="23" t="s">
        <v>7</v>
      </c>
      <c r="K1" s="2" t="s">
        <v>10</v>
      </c>
      <c r="L1" s="12" t="s">
        <v>11</v>
      </c>
      <c r="M1" s="12" t="s">
        <v>12</v>
      </c>
      <c r="N1" s="12" t="s">
        <v>17</v>
      </c>
      <c r="O1" s="12" t="s">
        <v>18</v>
      </c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</row>
    <row r="2" spans="2:117" thickBot="1" x14ac:dyDescent="0.4">
      <c r="B2" s="24" t="s">
        <v>0</v>
      </c>
      <c r="C2" s="17" t="s">
        <v>3</v>
      </c>
      <c r="D2" s="17" t="s">
        <v>4</v>
      </c>
      <c r="E2" s="44" t="s">
        <v>8</v>
      </c>
      <c r="F2" s="45" t="s">
        <v>5</v>
      </c>
      <c r="G2" s="25" t="s">
        <v>1</v>
      </c>
      <c r="K2" s="5">
        <v>0.01</v>
      </c>
      <c r="L2" s="1">
        <f t="shared" ref="L2:L57" si="0">+($K2*$B$3)*(1-$B$3)</f>
        <v>1.5999999999999996E-3</v>
      </c>
      <c r="M2" s="1">
        <f t="shared" ref="M2:M57" si="1">+$K2*$C$3*(1-$C$3)</f>
        <v>1.6000000000000001E-3</v>
      </c>
      <c r="N2" s="14">
        <f t="shared" ref="N2:N57" si="2">(-($B$3+$L2)*$E$3^$G$3+($C$3+$L2)*($F$3^$G$3))/((-2*$L2*($E$3^$G$3))+(2*$L2*($F$3^$G$3)))</f>
        <v>25.965642356064624</v>
      </c>
      <c r="O2" s="16">
        <f t="shared" ref="O2:O57" si="3">(($B$3*($E$3^$G$3))-L2*($E$3^$G$3)-$C$3*($F$3^$G$3)+L2*($F$3^$G$3))/((2*L2*($F$3^$G$3))-(2*L2*($E$3^$G$3)))</f>
        <v>-24.965642356064627</v>
      </c>
      <c r="T2" s="30"/>
      <c r="U2" s="31"/>
      <c r="V2" s="32"/>
      <c r="W2" s="32"/>
      <c r="X2" s="32"/>
      <c r="Y2" s="32"/>
      <c r="Z2" s="32"/>
      <c r="AA2" s="32"/>
    </row>
    <row r="3" spans="2:117" thickBot="1" x14ac:dyDescent="0.4">
      <c r="B3" s="26">
        <v>0.8</v>
      </c>
      <c r="C3" s="27">
        <v>0.2</v>
      </c>
      <c r="D3" s="21">
        <v>1</v>
      </c>
      <c r="E3" s="27">
        <f>1/B3</f>
        <v>1.25</v>
      </c>
      <c r="F3" s="28">
        <f>+D3/C3</f>
        <v>5</v>
      </c>
      <c r="G3" s="29">
        <v>1.3</v>
      </c>
      <c r="K3" s="5">
        <v>0.05</v>
      </c>
      <c r="L3" s="1">
        <f t="shared" si="0"/>
        <v>8.0000000000000002E-3</v>
      </c>
      <c r="M3" s="1">
        <f t="shared" si="1"/>
        <v>8.0000000000000019E-3</v>
      </c>
      <c r="N3" s="16">
        <f t="shared" si="2"/>
        <v>5.5931284712129248</v>
      </c>
      <c r="O3" s="16">
        <f t="shared" si="3"/>
        <v>-4.5931284712129248</v>
      </c>
    </row>
    <row r="4" spans="2:117" x14ac:dyDescent="0.35">
      <c r="B4" s="46" t="s">
        <v>16</v>
      </c>
      <c r="C4" s="46"/>
      <c r="D4" s="46"/>
      <c r="E4" s="46"/>
      <c r="F4" s="46"/>
      <c r="G4" s="46"/>
      <c r="K4" s="5">
        <v>0.1</v>
      </c>
      <c r="L4" s="1">
        <f t="shared" si="0"/>
        <v>1.6E-2</v>
      </c>
      <c r="M4" s="1">
        <f t="shared" si="1"/>
        <v>1.6000000000000004E-2</v>
      </c>
      <c r="N4" s="16">
        <f t="shared" si="2"/>
        <v>3.0465642356064633</v>
      </c>
      <c r="O4" s="16">
        <f t="shared" si="3"/>
        <v>-2.0465642356064619</v>
      </c>
    </row>
    <row r="5" spans="2:117" ht="14.45" x14ac:dyDescent="0.35">
      <c r="K5" s="5">
        <v>0.15</v>
      </c>
      <c r="L5" s="1">
        <f t="shared" si="0"/>
        <v>2.3999999999999994E-2</v>
      </c>
      <c r="M5" s="1">
        <f t="shared" si="1"/>
        <v>2.4E-2</v>
      </c>
      <c r="N5" s="16">
        <f t="shared" si="2"/>
        <v>2.1977094904043084</v>
      </c>
      <c r="O5" s="16">
        <f t="shared" si="3"/>
        <v>-1.1977094904043089</v>
      </c>
    </row>
    <row r="6" spans="2:117" ht="15.6" x14ac:dyDescent="0.35">
      <c r="B6" s="19"/>
      <c r="F6" s="20"/>
      <c r="G6" s="2"/>
      <c r="K6" s="5">
        <v>0.2</v>
      </c>
      <c r="L6" s="1">
        <f t="shared" si="0"/>
        <v>3.2000000000000001E-2</v>
      </c>
      <c r="M6" s="1">
        <f t="shared" si="1"/>
        <v>3.2000000000000008E-2</v>
      </c>
      <c r="N6" s="16">
        <f t="shared" si="2"/>
        <v>1.7732821178032308</v>
      </c>
      <c r="O6" s="16">
        <f t="shared" si="3"/>
        <v>-0.77328211780323097</v>
      </c>
    </row>
    <row r="7" spans="2:117" ht="15.6" x14ac:dyDescent="0.35">
      <c r="B7" s="19"/>
      <c r="G7" s="2"/>
      <c r="K7" s="5">
        <v>0.25</v>
      </c>
      <c r="L7" s="1">
        <f t="shared" si="0"/>
        <v>3.9999999999999994E-2</v>
      </c>
      <c r="M7" s="1">
        <f t="shared" si="1"/>
        <v>4.0000000000000008E-2</v>
      </c>
      <c r="N7" s="16">
        <f t="shared" si="2"/>
        <v>1.5186256942425849</v>
      </c>
      <c r="O7" s="16">
        <f t="shared" si="3"/>
        <v>-0.51862569424258509</v>
      </c>
    </row>
    <row r="8" spans="2:117" ht="15.6" x14ac:dyDescent="0.35">
      <c r="B8" s="19"/>
      <c r="G8" s="2"/>
      <c r="K8" s="5">
        <v>0.3</v>
      </c>
      <c r="L8" s="1">
        <f t="shared" si="0"/>
        <v>4.7999999999999987E-2</v>
      </c>
      <c r="M8" s="1">
        <f t="shared" si="1"/>
        <v>4.8000000000000001E-2</v>
      </c>
      <c r="N8" s="14">
        <f t="shared" si="2"/>
        <v>1.3488547452021544</v>
      </c>
      <c r="O8" s="16">
        <f t="shared" si="3"/>
        <v>-0.34885474520215426</v>
      </c>
    </row>
    <row r="9" spans="2:117" ht="14.45" x14ac:dyDescent="0.35">
      <c r="G9" s="2"/>
      <c r="K9" s="5">
        <v>0.35</v>
      </c>
      <c r="L9" s="1">
        <f t="shared" si="0"/>
        <v>5.599999999999998E-2</v>
      </c>
      <c r="M9" s="1">
        <f t="shared" si="1"/>
        <v>5.5999999999999994E-2</v>
      </c>
      <c r="N9" s="14">
        <f t="shared" si="2"/>
        <v>1.2275897816018468</v>
      </c>
      <c r="O9" s="16">
        <f t="shared" si="3"/>
        <v>-0.22758978160184667</v>
      </c>
    </row>
    <row r="10" spans="2:117" ht="14.45" x14ac:dyDescent="0.35">
      <c r="G10" s="2"/>
      <c r="K10" s="5">
        <v>0.4</v>
      </c>
      <c r="L10" s="1">
        <f t="shared" si="0"/>
        <v>6.4000000000000001E-2</v>
      </c>
      <c r="M10" s="1">
        <f t="shared" si="1"/>
        <v>6.4000000000000015E-2</v>
      </c>
      <c r="N10" s="14">
        <f t="shared" si="2"/>
        <v>1.1366410589016154</v>
      </c>
      <c r="O10" s="16">
        <f t="shared" si="3"/>
        <v>-0.13664105890161554</v>
      </c>
    </row>
    <row r="11" spans="2:117" ht="14.45" x14ac:dyDescent="0.35">
      <c r="G11" s="2"/>
      <c r="K11" s="5">
        <v>0.45</v>
      </c>
      <c r="L11" s="1">
        <f t="shared" si="0"/>
        <v>7.1999999999999995E-2</v>
      </c>
      <c r="M11" s="1">
        <f t="shared" si="1"/>
        <v>7.2000000000000008E-2</v>
      </c>
      <c r="N11" s="14">
        <f t="shared" si="2"/>
        <v>1.0659031634681031</v>
      </c>
      <c r="O11" s="16">
        <f t="shared" si="3"/>
        <v>-6.5903163468102793E-2</v>
      </c>
    </row>
    <row r="12" spans="2:117" ht="14.45" x14ac:dyDescent="0.35">
      <c r="G12" s="2"/>
      <c r="K12" s="5">
        <v>0.5</v>
      </c>
      <c r="L12" s="1">
        <f t="shared" si="0"/>
        <v>7.9999999999999988E-2</v>
      </c>
      <c r="M12" s="1">
        <f t="shared" si="1"/>
        <v>8.0000000000000016E-2</v>
      </c>
      <c r="N12" s="14">
        <f t="shared" si="2"/>
        <v>1.0093128471212927</v>
      </c>
      <c r="O12" s="16">
        <f t="shared" si="3"/>
        <v>-9.3128471212924786E-3</v>
      </c>
    </row>
    <row r="13" spans="2:117" ht="14.45" x14ac:dyDescent="0.35">
      <c r="G13" s="2"/>
      <c r="K13" s="5">
        <v>0.55000000000000004</v>
      </c>
      <c r="L13" s="1">
        <f t="shared" si="0"/>
        <v>8.7999999999999995E-2</v>
      </c>
      <c r="M13" s="1">
        <f t="shared" si="1"/>
        <v>8.8000000000000023E-2</v>
      </c>
      <c r="N13" s="14">
        <f t="shared" si="2"/>
        <v>0.96301167920117503</v>
      </c>
      <c r="O13" s="16">
        <f t="shared" si="3"/>
        <v>3.6988320798825046E-2</v>
      </c>
    </row>
    <row r="14" spans="2:117" ht="14.45" x14ac:dyDescent="0.35">
      <c r="G14" s="2"/>
      <c r="K14" s="5">
        <v>0.6</v>
      </c>
      <c r="L14" s="1">
        <f t="shared" si="0"/>
        <v>9.5999999999999974E-2</v>
      </c>
      <c r="M14" s="1">
        <f t="shared" si="1"/>
        <v>9.6000000000000002E-2</v>
      </c>
      <c r="N14" s="14">
        <f t="shared" si="2"/>
        <v>0.92442737260107721</v>
      </c>
      <c r="O14" s="16">
        <f t="shared" si="3"/>
        <v>7.5572627398922829E-2</v>
      </c>
    </row>
    <row r="15" spans="2:117" ht="14.45" x14ac:dyDescent="0.35">
      <c r="G15" s="2"/>
      <c r="K15" s="5">
        <v>0.65</v>
      </c>
      <c r="L15" s="1">
        <f t="shared" si="0"/>
        <v>0.10399999999999998</v>
      </c>
      <c r="M15" s="1">
        <f t="shared" si="1"/>
        <v>0.10400000000000001</v>
      </c>
      <c r="N15" s="14">
        <f t="shared" si="2"/>
        <v>0.89177911317022496</v>
      </c>
      <c r="O15" s="16">
        <f t="shared" si="3"/>
        <v>0.10822088682977501</v>
      </c>
    </row>
    <row r="16" spans="2:117" ht="14.45" x14ac:dyDescent="0.35">
      <c r="G16" s="2"/>
      <c r="K16" s="5">
        <v>0.7</v>
      </c>
      <c r="L16" s="1">
        <f t="shared" si="0"/>
        <v>0.11199999999999996</v>
      </c>
      <c r="M16" s="1">
        <f t="shared" si="1"/>
        <v>0.11199999999999999</v>
      </c>
      <c r="N16" s="14">
        <f t="shared" si="2"/>
        <v>0.86379489080092298</v>
      </c>
      <c r="O16" s="16">
        <f t="shared" si="3"/>
        <v>0.13620510919907672</v>
      </c>
    </row>
    <row r="17" spans="7:24" ht="14.45" x14ac:dyDescent="0.35">
      <c r="G17" s="2"/>
      <c r="K17" s="5">
        <v>0.75</v>
      </c>
      <c r="L17" s="13">
        <f t="shared" si="0"/>
        <v>0.12</v>
      </c>
      <c r="M17" s="1">
        <f t="shared" si="1"/>
        <v>0.12000000000000002</v>
      </c>
      <c r="N17" s="14">
        <f t="shared" si="2"/>
        <v>0.83954189808086166</v>
      </c>
      <c r="O17" s="16">
        <f t="shared" si="3"/>
        <v>0.16045810191913837</v>
      </c>
    </row>
    <row r="18" spans="7:24" ht="14.45" x14ac:dyDescent="0.35">
      <c r="G18" s="2"/>
      <c r="K18" s="5">
        <v>0.8</v>
      </c>
      <c r="L18" s="1">
        <f t="shared" si="0"/>
        <v>0.128</v>
      </c>
      <c r="M18" s="1">
        <f t="shared" si="1"/>
        <v>0.12800000000000003</v>
      </c>
      <c r="N18" s="14">
        <f t="shared" si="2"/>
        <v>0.8183205294508078</v>
      </c>
      <c r="O18" s="16">
        <f t="shared" si="3"/>
        <v>0.18167947054919223</v>
      </c>
    </row>
    <row r="19" spans="7:24" ht="14.45" x14ac:dyDescent="0.35">
      <c r="G19" s="2"/>
      <c r="K19" s="5">
        <v>0.85</v>
      </c>
      <c r="L19" s="1">
        <f t="shared" si="0"/>
        <v>0.13599999999999998</v>
      </c>
      <c r="M19" s="1">
        <f t="shared" si="1"/>
        <v>0.13600000000000001</v>
      </c>
      <c r="N19" s="14">
        <f t="shared" si="2"/>
        <v>0.79959579242428935</v>
      </c>
      <c r="O19" s="16">
        <f t="shared" si="3"/>
        <v>0.20040420757571031</v>
      </c>
      <c r="P19" s="42"/>
    </row>
    <row r="20" spans="7:24" ht="14.45" x14ac:dyDescent="0.35">
      <c r="G20" s="2"/>
      <c r="K20" s="5">
        <v>0.9</v>
      </c>
      <c r="L20" s="1">
        <f t="shared" si="0"/>
        <v>0.14399999999999999</v>
      </c>
      <c r="M20" s="1">
        <f t="shared" si="1"/>
        <v>0.14400000000000002</v>
      </c>
      <c r="N20" s="14">
        <f t="shared" si="2"/>
        <v>0.78295158173405144</v>
      </c>
      <c r="O20" s="16">
        <f t="shared" si="3"/>
        <v>0.21704841826594859</v>
      </c>
    </row>
    <row r="21" spans="7:24" ht="14.45" x14ac:dyDescent="0.35">
      <c r="G21" s="2"/>
      <c r="K21" s="5">
        <v>0.95</v>
      </c>
      <c r="L21" s="1">
        <f t="shared" si="0"/>
        <v>0.15199999999999997</v>
      </c>
      <c r="M21" s="1">
        <f t="shared" si="1"/>
        <v>0.15200000000000002</v>
      </c>
      <c r="N21" s="14">
        <f t="shared" si="2"/>
        <v>0.76805939322173289</v>
      </c>
      <c r="O21" s="16">
        <f t="shared" si="3"/>
        <v>0.23194060677826706</v>
      </c>
    </row>
    <row r="22" spans="7:24" ht="14.45" x14ac:dyDescent="0.35">
      <c r="G22" s="2"/>
      <c r="K22" s="5">
        <v>1</v>
      </c>
      <c r="L22" s="1">
        <f t="shared" si="0"/>
        <v>0.15999999999999998</v>
      </c>
      <c r="M22" s="1">
        <f t="shared" si="1"/>
        <v>0.16000000000000003</v>
      </c>
      <c r="N22" s="14">
        <f t="shared" si="2"/>
        <v>0.75465642356064611</v>
      </c>
      <c r="O22" s="16">
        <f t="shared" si="3"/>
        <v>0.24534357643935376</v>
      </c>
    </row>
    <row r="23" spans="7:24" ht="14.45" x14ac:dyDescent="0.35">
      <c r="K23" s="5">
        <v>1.05</v>
      </c>
      <c r="L23" s="1">
        <f t="shared" si="0"/>
        <v>0.16799999999999998</v>
      </c>
      <c r="M23" s="1">
        <f t="shared" si="1"/>
        <v>0.16800000000000004</v>
      </c>
      <c r="N23" s="14">
        <f t="shared" si="2"/>
        <v>0.74252992720061561</v>
      </c>
      <c r="O23" s="16">
        <f t="shared" si="3"/>
        <v>0.25747007279938455</v>
      </c>
    </row>
    <row r="24" spans="7:24" ht="14.45" x14ac:dyDescent="0.35">
      <c r="K24" s="5">
        <v>1.1000000000000001</v>
      </c>
      <c r="L24" s="1">
        <f t="shared" si="0"/>
        <v>0.17599999999999999</v>
      </c>
      <c r="M24" s="1">
        <f t="shared" si="1"/>
        <v>0.17600000000000005</v>
      </c>
      <c r="N24" s="14">
        <f t="shared" si="2"/>
        <v>0.73150583960058746</v>
      </c>
      <c r="O24" s="16">
        <f t="shared" si="3"/>
        <v>0.26849416039941254</v>
      </c>
    </row>
    <row r="25" spans="7:24" ht="14.45" x14ac:dyDescent="0.35">
      <c r="K25" s="5">
        <v>1.1499999999999999</v>
      </c>
      <c r="L25" s="1">
        <f t="shared" si="0"/>
        <v>0.18399999999999994</v>
      </c>
      <c r="M25" s="1">
        <f t="shared" si="1"/>
        <v>0.184</v>
      </c>
      <c r="N25" s="14">
        <f t="shared" si="2"/>
        <v>0.72144036831360558</v>
      </c>
      <c r="O25" s="16">
        <f t="shared" si="3"/>
        <v>0.27855963168639458</v>
      </c>
      <c r="W25" s="14"/>
      <c r="X25" s="14"/>
    </row>
    <row r="26" spans="7:24" ht="14.45" x14ac:dyDescent="0.35">
      <c r="K26" s="5">
        <v>1.2</v>
      </c>
      <c r="L26" s="1">
        <f t="shared" si="0"/>
        <v>0.19199999999999995</v>
      </c>
      <c r="M26" s="1">
        <f t="shared" si="1"/>
        <v>0.192</v>
      </c>
      <c r="N26" s="14">
        <f t="shared" si="2"/>
        <v>0.71221368630053872</v>
      </c>
      <c r="O26" s="16">
        <f t="shared" si="3"/>
        <v>0.28778631369946139</v>
      </c>
    </row>
    <row r="27" spans="7:24" ht="14.45" x14ac:dyDescent="0.35">
      <c r="K27" s="5">
        <v>1.25</v>
      </c>
      <c r="L27" s="1">
        <f t="shared" si="0"/>
        <v>0.19999999999999996</v>
      </c>
      <c r="M27" s="1">
        <f t="shared" si="1"/>
        <v>0.2</v>
      </c>
      <c r="N27" s="14">
        <f t="shared" si="2"/>
        <v>0.70372513884851706</v>
      </c>
      <c r="O27" s="16">
        <f t="shared" si="3"/>
        <v>0.29627486115148299</v>
      </c>
    </row>
    <row r="28" spans="7:24" ht="14.45" x14ac:dyDescent="0.35">
      <c r="K28" s="5">
        <v>1.3</v>
      </c>
      <c r="L28" s="1">
        <f t="shared" si="0"/>
        <v>0.20799999999999996</v>
      </c>
      <c r="M28" s="1">
        <f t="shared" si="1"/>
        <v>0.20800000000000002</v>
      </c>
      <c r="N28" s="14">
        <f t="shared" si="2"/>
        <v>0.69588955658511253</v>
      </c>
      <c r="O28" s="16">
        <f t="shared" si="3"/>
        <v>0.30411044341488752</v>
      </c>
    </row>
    <row r="29" spans="7:24" x14ac:dyDescent="0.25">
      <c r="K29" s="5">
        <v>1.35</v>
      </c>
      <c r="L29" s="1">
        <f t="shared" si="0"/>
        <v>0.21599999999999997</v>
      </c>
      <c r="M29" s="1">
        <f t="shared" si="1"/>
        <v>0.21600000000000003</v>
      </c>
      <c r="N29" s="14">
        <f t="shared" si="2"/>
        <v>0.68863438782270092</v>
      </c>
      <c r="O29" s="16">
        <f t="shared" si="3"/>
        <v>0.31136561217729908</v>
      </c>
    </row>
    <row r="30" spans="7:24" s="31" customFormat="1" x14ac:dyDescent="0.25">
      <c r="K30" s="5">
        <v>1.4</v>
      </c>
      <c r="L30" s="1">
        <f t="shared" si="0"/>
        <v>0.22399999999999992</v>
      </c>
      <c r="M30" s="1">
        <f t="shared" si="1"/>
        <v>0.22399999999999998</v>
      </c>
      <c r="N30" s="14">
        <f t="shared" si="2"/>
        <v>0.6818974454004616</v>
      </c>
      <c r="O30" s="16">
        <f t="shared" si="3"/>
        <v>0.31810255459953835</v>
      </c>
    </row>
    <row r="31" spans="7:24" s="31" customFormat="1" x14ac:dyDescent="0.25">
      <c r="K31" s="5">
        <v>1.45</v>
      </c>
      <c r="L31" s="1">
        <f t="shared" si="0"/>
        <v>0.23199999999999993</v>
      </c>
      <c r="M31" s="1">
        <f t="shared" si="1"/>
        <v>0.23199999999999998</v>
      </c>
      <c r="N31" s="14">
        <f t="shared" si="2"/>
        <v>0.67562511969699757</v>
      </c>
      <c r="O31" s="16">
        <f t="shared" si="3"/>
        <v>0.32437488030300254</v>
      </c>
    </row>
    <row r="32" spans="7:24" x14ac:dyDescent="0.25">
      <c r="K32" s="5">
        <v>1.5</v>
      </c>
      <c r="L32" s="1">
        <f t="shared" si="0"/>
        <v>0.24</v>
      </c>
      <c r="M32" s="1">
        <f t="shared" si="1"/>
        <v>0.24000000000000005</v>
      </c>
      <c r="N32" s="14">
        <f t="shared" si="2"/>
        <v>0.66977094904043089</v>
      </c>
      <c r="O32" s="16">
        <f t="shared" si="3"/>
        <v>0.33022905095956917</v>
      </c>
    </row>
    <row r="33" spans="11:15" x14ac:dyDescent="0.25">
      <c r="K33" s="5">
        <v>1.55</v>
      </c>
      <c r="L33" s="1">
        <f t="shared" si="0"/>
        <v>0.248</v>
      </c>
      <c r="M33" s="1">
        <f t="shared" si="1"/>
        <v>0.24800000000000005</v>
      </c>
      <c r="N33" s="14">
        <f t="shared" si="2"/>
        <v>0.66429446681331994</v>
      </c>
      <c r="O33" s="16">
        <f t="shared" si="3"/>
        <v>0.33570553318667989</v>
      </c>
    </row>
    <row r="34" spans="11:15" x14ac:dyDescent="0.25">
      <c r="K34" s="5">
        <v>1.6</v>
      </c>
      <c r="L34" s="1">
        <f t="shared" si="0"/>
        <v>0.25600000000000001</v>
      </c>
      <c r="M34" s="1">
        <f t="shared" si="1"/>
        <v>0.25600000000000006</v>
      </c>
      <c r="N34" s="14">
        <f t="shared" si="2"/>
        <v>0.6591602647254039</v>
      </c>
      <c r="O34" s="16">
        <f t="shared" si="3"/>
        <v>0.3408397352745961</v>
      </c>
    </row>
    <row r="35" spans="11:15" x14ac:dyDescent="0.25">
      <c r="K35" s="5">
        <v>1.65</v>
      </c>
      <c r="L35" s="1">
        <f t="shared" si="0"/>
        <v>0.26399999999999996</v>
      </c>
      <c r="M35" s="1">
        <f t="shared" si="1"/>
        <v>0.26400000000000001</v>
      </c>
      <c r="N35" s="14">
        <f t="shared" si="2"/>
        <v>0.65433722640039171</v>
      </c>
      <c r="O35" s="16">
        <f t="shared" si="3"/>
        <v>0.34566277359960834</v>
      </c>
    </row>
    <row r="36" spans="11:15" x14ac:dyDescent="0.25">
      <c r="K36" s="5">
        <v>1.7</v>
      </c>
      <c r="L36" s="1">
        <f t="shared" si="0"/>
        <v>0.27199999999999996</v>
      </c>
      <c r="M36" s="1">
        <f t="shared" si="1"/>
        <v>0.27200000000000002</v>
      </c>
      <c r="N36" s="14">
        <f t="shared" si="2"/>
        <v>0.64979789621214468</v>
      </c>
      <c r="O36" s="16">
        <f t="shared" si="3"/>
        <v>0.35020210378785516</v>
      </c>
    </row>
    <row r="37" spans="11:15" x14ac:dyDescent="0.25">
      <c r="K37" s="5">
        <v>1.75</v>
      </c>
      <c r="L37" s="1">
        <f t="shared" si="0"/>
        <v>0.27999999999999997</v>
      </c>
      <c r="M37" s="1">
        <f t="shared" si="1"/>
        <v>0.28000000000000003</v>
      </c>
      <c r="N37" s="14">
        <f t="shared" si="2"/>
        <v>0.64551795632036924</v>
      </c>
      <c r="O37" s="16">
        <f t="shared" si="3"/>
        <v>0.35448204367963065</v>
      </c>
    </row>
    <row r="38" spans="11:15" x14ac:dyDescent="0.25">
      <c r="K38" s="5">
        <v>1.8</v>
      </c>
      <c r="L38" s="1">
        <f t="shared" si="0"/>
        <v>0.28799999999999998</v>
      </c>
      <c r="M38" s="1">
        <f t="shared" si="1"/>
        <v>0.28800000000000003</v>
      </c>
      <c r="N38" s="14">
        <f t="shared" si="2"/>
        <v>0.64147579086702577</v>
      </c>
      <c r="O38" s="16">
        <f t="shared" si="3"/>
        <v>0.35852420913297428</v>
      </c>
    </row>
    <row r="39" spans="11:15" x14ac:dyDescent="0.25">
      <c r="K39" s="5">
        <v>1.85</v>
      </c>
      <c r="L39" s="1">
        <f t="shared" si="0"/>
        <v>0.29599999999999999</v>
      </c>
      <c r="M39" s="1">
        <f t="shared" si="1"/>
        <v>0.29600000000000004</v>
      </c>
      <c r="N39" s="14">
        <f t="shared" si="2"/>
        <v>0.63765212084359257</v>
      </c>
      <c r="O39" s="16">
        <f t="shared" si="3"/>
        <v>0.36234787915640743</v>
      </c>
    </row>
    <row r="40" spans="11:15" x14ac:dyDescent="0.25">
      <c r="K40" s="5">
        <v>1.9</v>
      </c>
      <c r="L40" s="1">
        <f t="shared" si="0"/>
        <v>0.30399999999999994</v>
      </c>
      <c r="M40" s="1">
        <f t="shared" si="1"/>
        <v>0.30400000000000005</v>
      </c>
      <c r="N40" s="14">
        <f t="shared" si="2"/>
        <v>0.63402969661086639</v>
      </c>
      <c r="O40" s="16">
        <f t="shared" si="3"/>
        <v>0.3659703033891335</v>
      </c>
    </row>
    <row r="41" spans="11:15" x14ac:dyDescent="0.25">
      <c r="K41" s="5">
        <v>1.95</v>
      </c>
      <c r="L41" s="1">
        <f t="shared" si="0"/>
        <v>0.31199999999999994</v>
      </c>
      <c r="M41" s="1">
        <f t="shared" si="1"/>
        <v>0.31200000000000006</v>
      </c>
      <c r="N41" s="14">
        <f t="shared" si="2"/>
        <v>0.63059303772340836</v>
      </c>
      <c r="O41" s="16">
        <f t="shared" si="3"/>
        <v>0.36940696227659159</v>
      </c>
    </row>
    <row r="42" spans="11:15" x14ac:dyDescent="0.25">
      <c r="K42" s="5">
        <v>2</v>
      </c>
      <c r="L42" s="1">
        <f t="shared" si="0"/>
        <v>0.31999999999999995</v>
      </c>
      <c r="M42" s="1">
        <f t="shared" si="1"/>
        <v>0.32000000000000006</v>
      </c>
      <c r="N42" s="14">
        <f t="shared" si="2"/>
        <v>0.62732821178032316</v>
      </c>
      <c r="O42" s="16">
        <f t="shared" si="3"/>
        <v>0.37267178821967689</v>
      </c>
    </row>
    <row r="43" spans="11:15" x14ac:dyDescent="0.25">
      <c r="K43" s="5">
        <v>2.0499999999999998</v>
      </c>
      <c r="L43" s="1">
        <f t="shared" si="0"/>
        <v>0.3279999999999999</v>
      </c>
      <c r="M43" s="1">
        <f t="shared" si="1"/>
        <v>0.32800000000000001</v>
      </c>
      <c r="N43" s="14">
        <f t="shared" si="2"/>
        <v>0.62422264563933971</v>
      </c>
      <c r="O43" s="16">
        <f t="shared" si="3"/>
        <v>0.3757773543606604</v>
      </c>
    </row>
    <row r="44" spans="11:15" x14ac:dyDescent="0.25">
      <c r="K44" s="5">
        <v>2.1</v>
      </c>
      <c r="L44" s="1">
        <f t="shared" si="0"/>
        <v>0.33599999999999997</v>
      </c>
      <c r="M44" s="1">
        <f t="shared" si="1"/>
        <v>0.33600000000000008</v>
      </c>
      <c r="N44" s="14">
        <f t="shared" si="2"/>
        <v>0.62126496360030792</v>
      </c>
      <c r="O44" s="16">
        <f t="shared" si="3"/>
        <v>0.3787350363996923</v>
      </c>
    </row>
    <row r="45" spans="11:15" x14ac:dyDescent="0.25">
      <c r="K45" s="5">
        <v>2.15</v>
      </c>
      <c r="L45" s="1">
        <f t="shared" si="0"/>
        <v>0.34399999999999992</v>
      </c>
      <c r="M45" s="1">
        <f t="shared" si="1"/>
        <v>0.34400000000000003</v>
      </c>
      <c r="N45" s="14">
        <f t="shared" si="2"/>
        <v>0.61844484816774248</v>
      </c>
      <c r="O45" s="16">
        <f t="shared" si="3"/>
        <v>0.38155515183225752</v>
      </c>
    </row>
    <row r="46" spans="11:15" x14ac:dyDescent="0.25">
      <c r="K46" s="5">
        <v>2.2000000000000002</v>
      </c>
      <c r="L46" s="1">
        <f t="shared" si="0"/>
        <v>0.35199999999999998</v>
      </c>
      <c r="M46" s="1">
        <f t="shared" si="1"/>
        <v>0.35200000000000009</v>
      </c>
      <c r="N46" s="14">
        <f t="shared" si="2"/>
        <v>0.61575291980029379</v>
      </c>
      <c r="O46" s="16">
        <f t="shared" si="3"/>
        <v>0.38424708019970621</v>
      </c>
    </row>
    <row r="47" spans="11:15" x14ac:dyDescent="0.25">
      <c r="K47" s="5">
        <v>2.25</v>
      </c>
      <c r="L47" s="1">
        <f t="shared" si="0"/>
        <v>0.35999999999999993</v>
      </c>
      <c r="M47" s="1">
        <f t="shared" si="1"/>
        <v>0.36000000000000004</v>
      </c>
      <c r="N47" s="14">
        <f t="shared" si="2"/>
        <v>0.61318063269362066</v>
      </c>
      <c r="O47" s="16">
        <f t="shared" si="3"/>
        <v>0.38681936730637945</v>
      </c>
    </row>
    <row r="48" spans="11:15" x14ac:dyDescent="0.25">
      <c r="K48" s="5">
        <v>2.2999999999999998</v>
      </c>
      <c r="L48" s="1">
        <f t="shared" si="0"/>
        <v>0.36799999999999988</v>
      </c>
      <c r="M48" s="1">
        <f t="shared" si="1"/>
        <v>0.36799999999999999</v>
      </c>
      <c r="N48" s="14">
        <f t="shared" si="2"/>
        <v>0.61072018415680274</v>
      </c>
      <c r="O48" s="16">
        <f t="shared" si="3"/>
        <v>0.38927981584319732</v>
      </c>
    </row>
    <row r="49" spans="11:15" x14ac:dyDescent="0.25">
      <c r="K49" s="5">
        <v>2.35</v>
      </c>
      <c r="L49" s="1">
        <f t="shared" si="0"/>
        <v>0.37599999999999995</v>
      </c>
      <c r="M49" s="1">
        <f t="shared" si="1"/>
        <v>0.37600000000000006</v>
      </c>
      <c r="N49" s="14">
        <f t="shared" si="2"/>
        <v>0.60836443555772179</v>
      </c>
      <c r="O49" s="16">
        <f t="shared" si="3"/>
        <v>0.39163556444227821</v>
      </c>
    </row>
    <row r="50" spans="11:15" x14ac:dyDescent="0.25">
      <c r="K50" s="5">
        <v>2.4</v>
      </c>
      <c r="L50" s="1">
        <f t="shared" si="0"/>
        <v>0.3839999999999999</v>
      </c>
      <c r="M50" s="1">
        <f t="shared" si="1"/>
        <v>0.38400000000000001</v>
      </c>
      <c r="N50" s="14">
        <f t="shared" si="2"/>
        <v>0.60610684315026919</v>
      </c>
      <c r="O50" s="16">
        <f t="shared" si="3"/>
        <v>0.39389315684973064</v>
      </c>
    </row>
    <row r="51" spans="11:15" x14ac:dyDescent="0.25">
      <c r="K51" s="5">
        <v>2.4500000000000002</v>
      </c>
      <c r="L51" s="1">
        <f t="shared" si="0"/>
        <v>0.39199999999999996</v>
      </c>
      <c r="M51" s="1">
        <f t="shared" si="1"/>
        <v>0.39200000000000007</v>
      </c>
      <c r="N51" s="14">
        <f t="shared" si="2"/>
        <v>0.60394139737169239</v>
      </c>
      <c r="O51" s="16">
        <f t="shared" si="3"/>
        <v>0.39605860262830772</v>
      </c>
    </row>
    <row r="52" spans="11:15" x14ac:dyDescent="0.25">
      <c r="K52" s="5">
        <v>2.5</v>
      </c>
      <c r="L52" s="1">
        <f t="shared" si="0"/>
        <v>0.39999999999999991</v>
      </c>
      <c r="M52" s="1">
        <f t="shared" si="1"/>
        <v>0.4</v>
      </c>
      <c r="N52" s="14">
        <f t="shared" si="2"/>
        <v>0.60186256942425842</v>
      </c>
      <c r="O52" s="16">
        <f t="shared" si="3"/>
        <v>0.39813743057574152</v>
      </c>
    </row>
    <row r="53" spans="11:15" x14ac:dyDescent="0.25">
      <c r="K53" s="5">
        <v>2.5499999999999998</v>
      </c>
      <c r="L53" s="1">
        <f t="shared" si="0"/>
        <v>0.40799999999999992</v>
      </c>
      <c r="M53" s="1">
        <f t="shared" si="1"/>
        <v>0.40800000000000003</v>
      </c>
      <c r="N53" s="14">
        <f t="shared" si="2"/>
        <v>0.59986526414142982</v>
      </c>
      <c r="O53" s="16">
        <f t="shared" si="3"/>
        <v>0.40013473585857012</v>
      </c>
    </row>
    <row r="54" spans="11:15" x14ac:dyDescent="0.25">
      <c r="K54" s="5">
        <v>2.6</v>
      </c>
      <c r="L54" s="1">
        <f t="shared" si="0"/>
        <v>0.41599999999999993</v>
      </c>
      <c r="M54" s="1">
        <f t="shared" si="1"/>
        <v>0.41600000000000004</v>
      </c>
      <c r="N54" s="14">
        <f t="shared" si="2"/>
        <v>0.59794477829255621</v>
      </c>
      <c r="O54" s="16">
        <f t="shared" si="3"/>
        <v>0.40205522170744373</v>
      </c>
    </row>
    <row r="55" spans="11:15" x14ac:dyDescent="0.25">
      <c r="K55" s="5">
        <v>2.65</v>
      </c>
      <c r="L55" s="1">
        <f t="shared" si="0"/>
        <v>0.42399999999999993</v>
      </c>
      <c r="M55" s="1">
        <f t="shared" si="1"/>
        <v>0.42400000000000004</v>
      </c>
      <c r="N55" s="14">
        <f t="shared" si="2"/>
        <v>0.59609676360779096</v>
      </c>
      <c r="O55" s="16">
        <f t="shared" si="3"/>
        <v>0.40390323639220893</v>
      </c>
    </row>
    <row r="56" spans="11:15" x14ac:dyDescent="0.25">
      <c r="K56" s="5">
        <v>2.7</v>
      </c>
      <c r="L56" s="1">
        <f t="shared" si="0"/>
        <v>0.43199999999999994</v>
      </c>
      <c r="M56" s="1">
        <f t="shared" si="1"/>
        <v>0.43200000000000005</v>
      </c>
      <c r="N56" s="14">
        <f t="shared" si="2"/>
        <v>0.59431719391135029</v>
      </c>
      <c r="O56" s="16">
        <f t="shared" si="3"/>
        <v>0.40568280608864948</v>
      </c>
    </row>
    <row r="57" spans="11:15" x14ac:dyDescent="0.25">
      <c r="K57" s="5">
        <v>2.75</v>
      </c>
      <c r="L57" s="1">
        <f t="shared" si="0"/>
        <v>0.43999999999999995</v>
      </c>
      <c r="M57" s="1">
        <f t="shared" si="1"/>
        <v>0.44000000000000006</v>
      </c>
      <c r="N57" s="14">
        <f t="shared" si="2"/>
        <v>0.59260233584023492</v>
      </c>
      <c r="O57" s="16">
        <f t="shared" si="3"/>
        <v>0.40739766415976503</v>
      </c>
    </row>
  </sheetData>
  <mergeCells count="22">
    <mergeCell ref="AH1:AK1"/>
    <mergeCell ref="B1:F1"/>
    <mergeCell ref="R1:U1"/>
    <mergeCell ref="V1:Y1"/>
    <mergeCell ref="Z1:AC1"/>
    <mergeCell ref="AD1:AG1"/>
    <mergeCell ref="CH1:CK1"/>
    <mergeCell ref="CL1:CO1"/>
    <mergeCell ref="CP1:CS1"/>
    <mergeCell ref="B4:G4"/>
    <mergeCell ref="BJ1:BM1"/>
    <mergeCell ref="BN1:BQ1"/>
    <mergeCell ref="BR1:BU1"/>
    <mergeCell ref="BV1:BY1"/>
    <mergeCell ref="BZ1:CC1"/>
    <mergeCell ref="CD1:CG1"/>
    <mergeCell ref="AL1:AO1"/>
    <mergeCell ref="AP1:AS1"/>
    <mergeCell ref="AT1:AW1"/>
    <mergeCell ref="AX1:BA1"/>
    <mergeCell ref="BB1:BE1"/>
    <mergeCell ref="BF1:BI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DM57"/>
  <sheetViews>
    <sheetView zoomScaleNormal="100" workbookViewId="0">
      <selection activeCell="O2" sqref="O2"/>
    </sheetView>
  </sheetViews>
  <sheetFormatPr defaultColWidth="9.140625" defaultRowHeight="15" x14ac:dyDescent="0.25"/>
  <cols>
    <col min="1" max="1" width="11.42578125" style="1" bestFit="1" customWidth="1"/>
    <col min="2" max="4" width="9.140625" style="1"/>
    <col min="5" max="5" width="12.28515625" style="1" bestFit="1" customWidth="1"/>
    <col min="6" max="6" width="28.42578125" style="1" bestFit="1" customWidth="1"/>
    <col min="7" max="7" width="17.85546875" style="1" bestFit="1" customWidth="1"/>
    <col min="8" max="8" width="12.5703125" style="1" bestFit="1" customWidth="1"/>
    <col min="9" max="9" width="9.140625" style="1"/>
    <col min="10" max="10" width="12.5703125" style="1" bestFit="1" customWidth="1"/>
    <col min="11" max="11" width="9.140625" style="1"/>
    <col min="12" max="12" width="11.28515625" style="1" customWidth="1"/>
    <col min="13" max="13" width="10.85546875" style="1" bestFit="1" customWidth="1"/>
    <col min="14" max="14" width="26.42578125" style="1" bestFit="1" customWidth="1"/>
    <col min="15" max="15" width="34" style="1" bestFit="1" customWidth="1"/>
    <col min="16" max="16" width="40.5703125" style="1" bestFit="1" customWidth="1"/>
    <col min="17" max="16384" width="9.140625" style="1"/>
  </cols>
  <sheetData>
    <row r="1" spans="2:117" ht="15.75" thickBot="1" x14ac:dyDescent="0.3">
      <c r="B1" s="48" t="s">
        <v>9</v>
      </c>
      <c r="C1" s="49"/>
      <c r="D1" s="49"/>
      <c r="E1" s="49"/>
      <c r="F1" s="50"/>
      <c r="G1" s="23" t="s">
        <v>7</v>
      </c>
      <c r="K1" s="2" t="s">
        <v>10</v>
      </c>
      <c r="L1" s="12" t="s">
        <v>11</v>
      </c>
      <c r="M1" s="12" t="s">
        <v>12</v>
      </c>
      <c r="N1" s="12" t="s">
        <v>19</v>
      </c>
      <c r="O1" s="12" t="s">
        <v>20</v>
      </c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</row>
    <row r="2" spans="2:117" thickBot="1" x14ac:dyDescent="0.4">
      <c r="B2" s="24" t="s">
        <v>0</v>
      </c>
      <c r="C2" s="17" t="s">
        <v>3</v>
      </c>
      <c r="D2" s="17" t="s">
        <v>4</v>
      </c>
      <c r="E2" s="40" t="s">
        <v>8</v>
      </c>
      <c r="F2" s="41" t="s">
        <v>5</v>
      </c>
      <c r="G2" s="25" t="s">
        <v>1</v>
      </c>
      <c r="K2" s="5">
        <v>0</v>
      </c>
      <c r="L2" s="1">
        <f t="shared" ref="L2:L57" si="0">+($K2*$B$3)*(1-$B$3)</f>
        <v>0</v>
      </c>
      <c r="M2" s="1">
        <f t="shared" ref="M2:M57" si="1">+$K2*$C$3*(1-$C$3)</f>
        <v>0</v>
      </c>
      <c r="N2" s="14" t="e">
        <f t="shared" ref="N2:N57" si="2">(-($B$3+$L2)*$E$3^$G$3+($C$3+$L2)*($F$3^$G$3))/((-2*$L2*($E$3^$G$3))+(2*$L2*($F$3^$G$3)))</f>
        <v>#DIV/0!</v>
      </c>
      <c r="O2" s="16" t="e">
        <f t="shared" ref="O2:O57" si="3">(($B$3*($E$3^$G$3))-L2*($E$3^$G$3)-$C$3*($F$3^$G$3)+L2*($F$3^$G$3))/((2*L2*($F$3^$G$3))-(2*L2*($E$3^$G$3)))</f>
        <v>#DIV/0!</v>
      </c>
      <c r="T2" s="30"/>
      <c r="U2" s="31"/>
      <c r="V2" s="32"/>
      <c r="W2" s="32"/>
      <c r="X2" s="32"/>
      <c r="Y2" s="32"/>
      <c r="Z2" s="32"/>
      <c r="AA2" s="32"/>
    </row>
    <row r="3" spans="2:117" thickBot="1" x14ac:dyDescent="0.4">
      <c r="B3" s="26">
        <v>0.8</v>
      </c>
      <c r="C3" s="27">
        <v>0.2</v>
      </c>
      <c r="D3" s="21">
        <v>1</v>
      </c>
      <c r="E3" s="27">
        <f>1/B3</f>
        <v>1.25</v>
      </c>
      <c r="F3" s="28">
        <f>+D3/C3</f>
        <v>5</v>
      </c>
      <c r="G3" s="29">
        <v>1.3</v>
      </c>
      <c r="K3" s="5">
        <v>0</v>
      </c>
      <c r="L3" s="1">
        <f t="shared" si="0"/>
        <v>0</v>
      </c>
      <c r="M3" s="1">
        <f t="shared" si="1"/>
        <v>0</v>
      </c>
      <c r="N3" s="16" t="e">
        <f t="shared" si="2"/>
        <v>#DIV/0!</v>
      </c>
      <c r="O3" s="16" t="e">
        <f t="shared" si="3"/>
        <v>#DIV/0!</v>
      </c>
    </row>
    <row r="4" spans="2:117" x14ac:dyDescent="0.35">
      <c r="B4" s="46" t="s">
        <v>16</v>
      </c>
      <c r="C4" s="46"/>
      <c r="D4" s="46"/>
      <c r="E4" s="46"/>
      <c r="F4" s="46"/>
      <c r="G4" s="46"/>
      <c r="K4" s="5">
        <v>0</v>
      </c>
      <c r="L4" s="1">
        <f t="shared" si="0"/>
        <v>0</v>
      </c>
      <c r="M4" s="1">
        <f t="shared" si="1"/>
        <v>0</v>
      </c>
      <c r="N4" s="16" t="e">
        <f t="shared" si="2"/>
        <v>#DIV/0!</v>
      </c>
      <c r="O4" s="16" t="e">
        <f t="shared" si="3"/>
        <v>#DIV/0!</v>
      </c>
    </row>
    <row r="5" spans="2:117" ht="14.45" x14ac:dyDescent="0.35">
      <c r="K5" s="5">
        <v>0</v>
      </c>
      <c r="L5" s="1">
        <f t="shared" si="0"/>
        <v>0</v>
      </c>
      <c r="M5" s="1">
        <f t="shared" si="1"/>
        <v>0</v>
      </c>
      <c r="N5" s="16" t="e">
        <f t="shared" si="2"/>
        <v>#DIV/0!</v>
      </c>
      <c r="O5" s="16" t="e">
        <f t="shared" si="3"/>
        <v>#DIV/0!</v>
      </c>
    </row>
    <row r="6" spans="2:117" ht="15.6" x14ac:dyDescent="0.35">
      <c r="B6" s="19"/>
      <c r="F6" s="20"/>
      <c r="G6" s="2"/>
      <c r="K6" s="5">
        <v>0</v>
      </c>
      <c r="L6" s="1">
        <f t="shared" si="0"/>
        <v>0</v>
      </c>
      <c r="M6" s="1">
        <f t="shared" si="1"/>
        <v>0</v>
      </c>
      <c r="N6" s="16" t="e">
        <f t="shared" si="2"/>
        <v>#DIV/0!</v>
      </c>
      <c r="O6" s="16" t="e">
        <f t="shared" si="3"/>
        <v>#DIV/0!</v>
      </c>
    </row>
    <row r="7" spans="2:117" ht="15.6" x14ac:dyDescent="0.35">
      <c r="B7" s="19"/>
      <c r="G7" s="2"/>
      <c r="K7" s="5">
        <v>0</v>
      </c>
      <c r="L7" s="1">
        <f t="shared" si="0"/>
        <v>0</v>
      </c>
      <c r="M7" s="1">
        <f t="shared" si="1"/>
        <v>0</v>
      </c>
      <c r="N7" s="16" t="e">
        <f t="shared" si="2"/>
        <v>#DIV/0!</v>
      </c>
      <c r="O7" s="16" t="e">
        <f t="shared" si="3"/>
        <v>#DIV/0!</v>
      </c>
    </row>
    <row r="8" spans="2:117" ht="15.6" x14ac:dyDescent="0.35">
      <c r="B8" s="19"/>
      <c r="G8" s="2"/>
      <c r="K8" s="5">
        <v>0</v>
      </c>
      <c r="L8" s="1">
        <f t="shared" si="0"/>
        <v>0</v>
      </c>
      <c r="M8" s="1">
        <f t="shared" si="1"/>
        <v>0</v>
      </c>
      <c r="N8" s="14" t="e">
        <f t="shared" si="2"/>
        <v>#DIV/0!</v>
      </c>
      <c r="O8" s="16" t="e">
        <f t="shared" si="3"/>
        <v>#DIV/0!</v>
      </c>
    </row>
    <row r="9" spans="2:117" ht="14.45" x14ac:dyDescent="0.35">
      <c r="G9" s="2"/>
      <c r="K9" s="5">
        <v>0</v>
      </c>
      <c r="L9" s="1">
        <f t="shared" si="0"/>
        <v>0</v>
      </c>
      <c r="M9" s="1">
        <f t="shared" si="1"/>
        <v>0</v>
      </c>
      <c r="N9" s="14" t="e">
        <f t="shared" si="2"/>
        <v>#DIV/0!</v>
      </c>
      <c r="O9" s="16" t="e">
        <f t="shared" si="3"/>
        <v>#DIV/0!</v>
      </c>
    </row>
    <row r="10" spans="2:117" ht="14.45" x14ac:dyDescent="0.35">
      <c r="G10" s="2"/>
      <c r="K10" s="5">
        <v>0</v>
      </c>
      <c r="L10" s="1">
        <f t="shared" si="0"/>
        <v>0</v>
      </c>
      <c r="M10" s="1">
        <f t="shared" si="1"/>
        <v>0</v>
      </c>
      <c r="N10" s="14" t="e">
        <f t="shared" si="2"/>
        <v>#DIV/0!</v>
      </c>
      <c r="O10" s="16" t="e">
        <f t="shared" si="3"/>
        <v>#DIV/0!</v>
      </c>
    </row>
    <row r="11" spans="2:117" ht="14.45" x14ac:dyDescent="0.35">
      <c r="G11" s="2"/>
      <c r="K11" s="5">
        <v>0</v>
      </c>
      <c r="L11" s="1">
        <f t="shared" si="0"/>
        <v>0</v>
      </c>
      <c r="M11" s="1">
        <f t="shared" si="1"/>
        <v>0</v>
      </c>
      <c r="N11" s="14" t="e">
        <f t="shared" si="2"/>
        <v>#DIV/0!</v>
      </c>
      <c r="O11" s="16" t="e">
        <f t="shared" si="3"/>
        <v>#DIV/0!</v>
      </c>
    </row>
    <row r="12" spans="2:117" ht="14.45" x14ac:dyDescent="0.35">
      <c r="G12" s="2"/>
      <c r="K12" s="5">
        <v>0</v>
      </c>
      <c r="L12" s="1">
        <f t="shared" si="0"/>
        <v>0</v>
      </c>
      <c r="M12" s="1">
        <f t="shared" si="1"/>
        <v>0</v>
      </c>
      <c r="N12" s="14" t="e">
        <f t="shared" si="2"/>
        <v>#DIV/0!</v>
      </c>
      <c r="O12" s="16" t="e">
        <f t="shared" si="3"/>
        <v>#DIV/0!</v>
      </c>
    </row>
    <row r="13" spans="2:117" ht="14.45" x14ac:dyDescent="0.35">
      <c r="G13" s="2"/>
      <c r="K13" s="5">
        <v>0</v>
      </c>
      <c r="L13" s="1">
        <f t="shared" si="0"/>
        <v>0</v>
      </c>
      <c r="M13" s="1">
        <f t="shared" si="1"/>
        <v>0</v>
      </c>
      <c r="N13" s="14" t="e">
        <f t="shared" si="2"/>
        <v>#DIV/0!</v>
      </c>
      <c r="O13" s="16" t="e">
        <f t="shared" si="3"/>
        <v>#DIV/0!</v>
      </c>
    </row>
    <row r="14" spans="2:117" ht="14.45" x14ac:dyDescent="0.35">
      <c r="G14" s="2"/>
      <c r="K14" s="5">
        <v>0</v>
      </c>
      <c r="L14" s="1">
        <f t="shared" si="0"/>
        <v>0</v>
      </c>
      <c r="M14" s="1">
        <f t="shared" si="1"/>
        <v>0</v>
      </c>
      <c r="N14" s="14" t="e">
        <f t="shared" si="2"/>
        <v>#DIV/0!</v>
      </c>
      <c r="O14" s="16" t="e">
        <f t="shared" si="3"/>
        <v>#DIV/0!</v>
      </c>
    </row>
    <row r="15" spans="2:117" ht="14.45" x14ac:dyDescent="0.35">
      <c r="G15" s="2"/>
      <c r="K15" s="5">
        <v>0</v>
      </c>
      <c r="L15" s="1">
        <f t="shared" si="0"/>
        <v>0</v>
      </c>
      <c r="M15" s="1">
        <f t="shared" si="1"/>
        <v>0</v>
      </c>
      <c r="N15" s="14" t="e">
        <f t="shared" si="2"/>
        <v>#DIV/0!</v>
      </c>
      <c r="O15" s="16" t="e">
        <f t="shared" si="3"/>
        <v>#DIV/0!</v>
      </c>
    </row>
    <row r="16" spans="2:117" ht="14.45" x14ac:dyDescent="0.35">
      <c r="G16" s="2"/>
      <c r="K16" s="5">
        <v>0</v>
      </c>
      <c r="L16" s="1">
        <f t="shared" si="0"/>
        <v>0</v>
      </c>
      <c r="M16" s="1">
        <f t="shared" si="1"/>
        <v>0</v>
      </c>
      <c r="N16" s="14" t="e">
        <f t="shared" si="2"/>
        <v>#DIV/0!</v>
      </c>
      <c r="O16" s="16" t="e">
        <f t="shared" si="3"/>
        <v>#DIV/0!</v>
      </c>
    </row>
    <row r="17" spans="7:24" ht="14.45" x14ac:dyDescent="0.35">
      <c r="G17" s="2"/>
      <c r="K17" s="5">
        <v>0</v>
      </c>
      <c r="L17" s="13">
        <f t="shared" si="0"/>
        <v>0</v>
      </c>
      <c r="M17" s="1">
        <f t="shared" si="1"/>
        <v>0</v>
      </c>
      <c r="N17" s="14" t="e">
        <f t="shared" si="2"/>
        <v>#DIV/0!</v>
      </c>
      <c r="O17" s="16" t="e">
        <f t="shared" si="3"/>
        <v>#DIV/0!</v>
      </c>
    </row>
    <row r="18" spans="7:24" ht="14.45" x14ac:dyDescent="0.35">
      <c r="G18" s="2"/>
      <c r="K18" s="5">
        <v>0</v>
      </c>
      <c r="L18" s="1">
        <f t="shared" si="0"/>
        <v>0</v>
      </c>
      <c r="M18" s="1">
        <f t="shared" si="1"/>
        <v>0</v>
      </c>
      <c r="N18" s="14" t="e">
        <f t="shared" si="2"/>
        <v>#DIV/0!</v>
      </c>
      <c r="O18" s="16" t="e">
        <f t="shared" si="3"/>
        <v>#DIV/0!</v>
      </c>
    </row>
    <row r="19" spans="7:24" ht="14.45" x14ac:dyDescent="0.35">
      <c r="G19" s="2"/>
      <c r="K19" s="5">
        <v>0</v>
      </c>
      <c r="L19" s="1">
        <f t="shared" si="0"/>
        <v>0</v>
      </c>
      <c r="M19" s="1">
        <f t="shared" si="1"/>
        <v>0</v>
      </c>
      <c r="N19" s="14" t="e">
        <f t="shared" si="2"/>
        <v>#DIV/0!</v>
      </c>
      <c r="O19" s="16" t="e">
        <f t="shared" si="3"/>
        <v>#DIV/0!</v>
      </c>
      <c r="P19" s="42"/>
    </row>
    <row r="20" spans="7:24" ht="14.45" x14ac:dyDescent="0.35">
      <c r="G20" s="2"/>
      <c r="K20" s="5">
        <v>0</v>
      </c>
      <c r="L20" s="1">
        <f t="shared" si="0"/>
        <v>0</v>
      </c>
      <c r="M20" s="1">
        <f t="shared" si="1"/>
        <v>0</v>
      </c>
      <c r="N20" s="14" t="e">
        <f t="shared" si="2"/>
        <v>#DIV/0!</v>
      </c>
      <c r="O20" s="16" t="e">
        <f t="shared" si="3"/>
        <v>#DIV/0!</v>
      </c>
    </row>
    <row r="21" spans="7:24" ht="14.45" x14ac:dyDescent="0.35">
      <c r="G21" s="2"/>
      <c r="K21" s="5">
        <v>0</v>
      </c>
      <c r="L21" s="1">
        <f t="shared" si="0"/>
        <v>0</v>
      </c>
      <c r="M21" s="1">
        <f t="shared" si="1"/>
        <v>0</v>
      </c>
      <c r="N21" s="14" t="e">
        <f t="shared" si="2"/>
        <v>#DIV/0!</v>
      </c>
      <c r="O21" s="16" t="e">
        <f t="shared" si="3"/>
        <v>#DIV/0!</v>
      </c>
    </row>
    <row r="22" spans="7:24" ht="14.45" x14ac:dyDescent="0.35">
      <c r="G22" s="2"/>
      <c r="K22" s="5">
        <v>0</v>
      </c>
      <c r="L22" s="1">
        <f t="shared" si="0"/>
        <v>0</v>
      </c>
      <c r="M22" s="1">
        <f t="shared" si="1"/>
        <v>0</v>
      </c>
      <c r="N22" s="14" t="e">
        <f t="shared" si="2"/>
        <v>#DIV/0!</v>
      </c>
      <c r="O22" s="16" t="e">
        <f t="shared" si="3"/>
        <v>#DIV/0!</v>
      </c>
    </row>
    <row r="23" spans="7:24" ht="14.45" x14ac:dyDescent="0.35">
      <c r="K23" s="5">
        <v>0</v>
      </c>
      <c r="L23" s="1">
        <f t="shared" si="0"/>
        <v>0</v>
      </c>
      <c r="M23" s="1">
        <f t="shared" si="1"/>
        <v>0</v>
      </c>
      <c r="N23" s="14" t="e">
        <f t="shared" si="2"/>
        <v>#DIV/0!</v>
      </c>
      <c r="O23" s="16" t="e">
        <f t="shared" si="3"/>
        <v>#DIV/0!</v>
      </c>
    </row>
    <row r="24" spans="7:24" x14ac:dyDescent="0.25">
      <c r="K24" s="5">
        <v>0</v>
      </c>
      <c r="L24" s="1">
        <f t="shared" si="0"/>
        <v>0</v>
      </c>
      <c r="M24" s="1">
        <f t="shared" si="1"/>
        <v>0</v>
      </c>
      <c r="N24" s="14" t="e">
        <f t="shared" si="2"/>
        <v>#DIV/0!</v>
      </c>
      <c r="O24" s="16" t="e">
        <f t="shared" si="3"/>
        <v>#DIV/0!</v>
      </c>
    </row>
    <row r="25" spans="7:24" x14ac:dyDescent="0.25">
      <c r="K25" s="5">
        <v>0</v>
      </c>
      <c r="L25" s="1">
        <f t="shared" si="0"/>
        <v>0</v>
      </c>
      <c r="M25" s="1">
        <f t="shared" si="1"/>
        <v>0</v>
      </c>
      <c r="N25" s="14" t="e">
        <f t="shared" si="2"/>
        <v>#DIV/0!</v>
      </c>
      <c r="O25" s="16" t="e">
        <f t="shared" si="3"/>
        <v>#DIV/0!</v>
      </c>
      <c r="W25" s="14"/>
      <c r="X25" s="14"/>
    </row>
    <row r="26" spans="7:24" x14ac:dyDescent="0.25">
      <c r="K26" s="5">
        <v>0</v>
      </c>
      <c r="L26" s="1">
        <f t="shared" si="0"/>
        <v>0</v>
      </c>
      <c r="M26" s="1">
        <f t="shared" si="1"/>
        <v>0</v>
      </c>
      <c r="N26" s="14" t="e">
        <f t="shared" si="2"/>
        <v>#DIV/0!</v>
      </c>
      <c r="O26" s="16" t="e">
        <f t="shared" si="3"/>
        <v>#DIV/0!</v>
      </c>
    </row>
    <row r="27" spans="7:24" x14ac:dyDescent="0.25">
      <c r="K27" s="5">
        <v>0</v>
      </c>
      <c r="L27" s="1">
        <f t="shared" si="0"/>
        <v>0</v>
      </c>
      <c r="M27" s="1">
        <f t="shared" si="1"/>
        <v>0</v>
      </c>
      <c r="N27" s="14" t="e">
        <f t="shared" si="2"/>
        <v>#DIV/0!</v>
      </c>
      <c r="O27" s="16" t="e">
        <f t="shared" si="3"/>
        <v>#DIV/0!</v>
      </c>
    </row>
    <row r="28" spans="7:24" x14ac:dyDescent="0.25">
      <c r="K28" s="5">
        <v>0</v>
      </c>
      <c r="L28" s="1">
        <f t="shared" si="0"/>
        <v>0</v>
      </c>
      <c r="M28" s="1">
        <f t="shared" si="1"/>
        <v>0</v>
      </c>
      <c r="N28" s="14" t="e">
        <f t="shared" si="2"/>
        <v>#DIV/0!</v>
      </c>
      <c r="O28" s="16" t="e">
        <f t="shared" si="3"/>
        <v>#DIV/0!</v>
      </c>
    </row>
    <row r="29" spans="7:24" x14ac:dyDescent="0.25">
      <c r="K29" s="5">
        <v>0</v>
      </c>
      <c r="L29" s="1">
        <f t="shared" si="0"/>
        <v>0</v>
      </c>
      <c r="M29" s="1">
        <f t="shared" si="1"/>
        <v>0</v>
      </c>
      <c r="N29" s="14" t="e">
        <f t="shared" si="2"/>
        <v>#DIV/0!</v>
      </c>
      <c r="O29" s="16" t="e">
        <f t="shared" si="3"/>
        <v>#DIV/0!</v>
      </c>
    </row>
    <row r="30" spans="7:24" s="31" customFormat="1" x14ac:dyDescent="0.25">
      <c r="K30" s="5">
        <v>0</v>
      </c>
      <c r="L30" s="1">
        <f t="shared" si="0"/>
        <v>0</v>
      </c>
      <c r="M30" s="1">
        <f t="shared" si="1"/>
        <v>0</v>
      </c>
      <c r="N30" s="14" t="e">
        <f t="shared" si="2"/>
        <v>#DIV/0!</v>
      </c>
      <c r="O30" s="16" t="e">
        <f t="shared" si="3"/>
        <v>#DIV/0!</v>
      </c>
    </row>
    <row r="31" spans="7:24" s="31" customFormat="1" x14ac:dyDescent="0.25">
      <c r="K31" s="5">
        <v>0</v>
      </c>
      <c r="L31" s="1">
        <f t="shared" si="0"/>
        <v>0</v>
      </c>
      <c r="M31" s="1">
        <f t="shared" si="1"/>
        <v>0</v>
      </c>
      <c r="N31" s="14" t="e">
        <f t="shared" si="2"/>
        <v>#DIV/0!</v>
      </c>
      <c r="O31" s="16" t="e">
        <f t="shared" si="3"/>
        <v>#DIV/0!</v>
      </c>
    </row>
    <row r="32" spans="7:24" x14ac:dyDescent="0.25">
      <c r="K32" s="5">
        <v>0</v>
      </c>
      <c r="L32" s="1">
        <f t="shared" si="0"/>
        <v>0</v>
      </c>
      <c r="M32" s="1">
        <f t="shared" si="1"/>
        <v>0</v>
      </c>
      <c r="N32" s="14" t="e">
        <f t="shared" si="2"/>
        <v>#DIV/0!</v>
      </c>
      <c r="O32" s="16" t="e">
        <f t="shared" si="3"/>
        <v>#DIV/0!</v>
      </c>
    </row>
    <row r="33" spans="11:15" x14ac:dyDescent="0.25">
      <c r="K33" s="5">
        <v>0</v>
      </c>
      <c r="L33" s="1">
        <f t="shared" si="0"/>
        <v>0</v>
      </c>
      <c r="M33" s="1">
        <f t="shared" si="1"/>
        <v>0</v>
      </c>
      <c r="N33" s="14" t="e">
        <f t="shared" si="2"/>
        <v>#DIV/0!</v>
      </c>
      <c r="O33" s="16" t="e">
        <f t="shared" si="3"/>
        <v>#DIV/0!</v>
      </c>
    </row>
    <row r="34" spans="11:15" x14ac:dyDescent="0.25">
      <c r="K34" s="5">
        <v>0</v>
      </c>
      <c r="L34" s="1">
        <f t="shared" si="0"/>
        <v>0</v>
      </c>
      <c r="M34" s="1">
        <f t="shared" si="1"/>
        <v>0</v>
      </c>
      <c r="N34" s="14" t="e">
        <f t="shared" si="2"/>
        <v>#DIV/0!</v>
      </c>
      <c r="O34" s="16" t="e">
        <f t="shared" si="3"/>
        <v>#DIV/0!</v>
      </c>
    </row>
    <row r="35" spans="11:15" x14ac:dyDescent="0.25">
      <c r="K35" s="5">
        <v>0</v>
      </c>
      <c r="L35" s="1">
        <f t="shared" si="0"/>
        <v>0</v>
      </c>
      <c r="M35" s="1">
        <f t="shared" si="1"/>
        <v>0</v>
      </c>
      <c r="N35" s="14" t="e">
        <f t="shared" si="2"/>
        <v>#DIV/0!</v>
      </c>
      <c r="O35" s="16" t="e">
        <f t="shared" si="3"/>
        <v>#DIV/0!</v>
      </c>
    </row>
    <row r="36" spans="11:15" x14ac:dyDescent="0.25">
      <c r="K36" s="5">
        <v>0</v>
      </c>
      <c r="L36" s="1">
        <f t="shared" si="0"/>
        <v>0</v>
      </c>
      <c r="M36" s="1">
        <f t="shared" si="1"/>
        <v>0</v>
      </c>
      <c r="N36" s="14" t="e">
        <f t="shared" si="2"/>
        <v>#DIV/0!</v>
      </c>
      <c r="O36" s="16" t="e">
        <f t="shared" si="3"/>
        <v>#DIV/0!</v>
      </c>
    </row>
    <row r="37" spans="11:15" x14ac:dyDescent="0.25">
      <c r="K37" s="5">
        <v>0</v>
      </c>
      <c r="L37" s="1">
        <f t="shared" si="0"/>
        <v>0</v>
      </c>
      <c r="M37" s="1">
        <f t="shared" si="1"/>
        <v>0</v>
      </c>
      <c r="N37" s="14" t="e">
        <f t="shared" si="2"/>
        <v>#DIV/0!</v>
      </c>
      <c r="O37" s="16" t="e">
        <f t="shared" si="3"/>
        <v>#DIV/0!</v>
      </c>
    </row>
    <row r="38" spans="11:15" x14ac:dyDescent="0.25">
      <c r="K38" s="5">
        <v>0</v>
      </c>
      <c r="L38" s="1">
        <f t="shared" si="0"/>
        <v>0</v>
      </c>
      <c r="M38" s="1">
        <f t="shared" si="1"/>
        <v>0</v>
      </c>
      <c r="N38" s="14" t="e">
        <f t="shared" si="2"/>
        <v>#DIV/0!</v>
      </c>
      <c r="O38" s="16" t="e">
        <f t="shared" si="3"/>
        <v>#DIV/0!</v>
      </c>
    </row>
    <row r="39" spans="11:15" x14ac:dyDescent="0.25">
      <c r="K39" s="5">
        <v>0</v>
      </c>
      <c r="L39" s="1">
        <f t="shared" si="0"/>
        <v>0</v>
      </c>
      <c r="M39" s="1">
        <f t="shared" si="1"/>
        <v>0</v>
      </c>
      <c r="N39" s="14" t="e">
        <f t="shared" si="2"/>
        <v>#DIV/0!</v>
      </c>
      <c r="O39" s="16" t="e">
        <f t="shared" si="3"/>
        <v>#DIV/0!</v>
      </c>
    </row>
    <row r="40" spans="11:15" x14ac:dyDescent="0.25">
      <c r="K40" s="5">
        <v>0</v>
      </c>
      <c r="L40" s="1">
        <f t="shared" si="0"/>
        <v>0</v>
      </c>
      <c r="M40" s="1">
        <f t="shared" si="1"/>
        <v>0</v>
      </c>
      <c r="N40" s="14" t="e">
        <f t="shared" si="2"/>
        <v>#DIV/0!</v>
      </c>
      <c r="O40" s="16" t="e">
        <f t="shared" si="3"/>
        <v>#DIV/0!</v>
      </c>
    </row>
    <row r="41" spans="11:15" x14ac:dyDescent="0.25">
      <c r="K41" s="5">
        <v>0</v>
      </c>
      <c r="L41" s="1">
        <f t="shared" si="0"/>
        <v>0</v>
      </c>
      <c r="M41" s="1">
        <f t="shared" si="1"/>
        <v>0</v>
      </c>
      <c r="N41" s="14" t="e">
        <f t="shared" si="2"/>
        <v>#DIV/0!</v>
      </c>
      <c r="O41" s="16" t="e">
        <f t="shared" si="3"/>
        <v>#DIV/0!</v>
      </c>
    </row>
    <row r="42" spans="11:15" x14ac:dyDescent="0.25">
      <c r="K42" s="5">
        <v>0</v>
      </c>
      <c r="L42" s="1">
        <f t="shared" si="0"/>
        <v>0</v>
      </c>
      <c r="M42" s="1">
        <f t="shared" si="1"/>
        <v>0</v>
      </c>
      <c r="N42" s="14" t="e">
        <f t="shared" si="2"/>
        <v>#DIV/0!</v>
      </c>
      <c r="O42" s="16" t="e">
        <f t="shared" si="3"/>
        <v>#DIV/0!</v>
      </c>
    </row>
    <row r="43" spans="11:15" x14ac:dyDescent="0.25">
      <c r="K43" s="5">
        <v>0</v>
      </c>
      <c r="L43" s="1">
        <f t="shared" si="0"/>
        <v>0</v>
      </c>
      <c r="M43" s="1">
        <f t="shared" si="1"/>
        <v>0</v>
      </c>
      <c r="N43" s="14" t="e">
        <f t="shared" si="2"/>
        <v>#DIV/0!</v>
      </c>
      <c r="O43" s="16" t="e">
        <f t="shared" si="3"/>
        <v>#DIV/0!</v>
      </c>
    </row>
    <row r="44" spans="11:15" x14ac:dyDescent="0.25">
      <c r="K44" s="5">
        <v>0</v>
      </c>
      <c r="L44" s="1">
        <f t="shared" si="0"/>
        <v>0</v>
      </c>
      <c r="M44" s="1">
        <f t="shared" si="1"/>
        <v>0</v>
      </c>
      <c r="N44" s="14" t="e">
        <f t="shared" si="2"/>
        <v>#DIV/0!</v>
      </c>
      <c r="O44" s="16" t="e">
        <f t="shared" si="3"/>
        <v>#DIV/0!</v>
      </c>
    </row>
    <row r="45" spans="11:15" x14ac:dyDescent="0.25">
      <c r="K45" s="5">
        <v>0</v>
      </c>
      <c r="L45" s="1">
        <f t="shared" si="0"/>
        <v>0</v>
      </c>
      <c r="M45" s="1">
        <f t="shared" si="1"/>
        <v>0</v>
      </c>
      <c r="N45" s="14" t="e">
        <f t="shared" si="2"/>
        <v>#DIV/0!</v>
      </c>
      <c r="O45" s="16" t="e">
        <f t="shared" si="3"/>
        <v>#DIV/0!</v>
      </c>
    </row>
    <row r="46" spans="11:15" x14ac:dyDescent="0.25">
      <c r="K46" s="5">
        <v>0</v>
      </c>
      <c r="L46" s="1">
        <f t="shared" si="0"/>
        <v>0</v>
      </c>
      <c r="M46" s="1">
        <f t="shared" si="1"/>
        <v>0</v>
      </c>
      <c r="N46" s="14" t="e">
        <f t="shared" si="2"/>
        <v>#DIV/0!</v>
      </c>
      <c r="O46" s="16" t="e">
        <f t="shared" si="3"/>
        <v>#DIV/0!</v>
      </c>
    </row>
    <row r="47" spans="11:15" x14ac:dyDescent="0.25">
      <c r="K47" s="5">
        <v>0</v>
      </c>
      <c r="L47" s="1">
        <f t="shared" si="0"/>
        <v>0</v>
      </c>
      <c r="M47" s="1">
        <f t="shared" si="1"/>
        <v>0</v>
      </c>
      <c r="N47" s="14" t="e">
        <f t="shared" si="2"/>
        <v>#DIV/0!</v>
      </c>
      <c r="O47" s="16" t="e">
        <f t="shared" si="3"/>
        <v>#DIV/0!</v>
      </c>
    </row>
    <row r="48" spans="11:15" x14ac:dyDescent="0.25">
      <c r="K48" s="5">
        <v>0</v>
      </c>
      <c r="L48" s="1">
        <f t="shared" si="0"/>
        <v>0</v>
      </c>
      <c r="M48" s="1">
        <f t="shared" si="1"/>
        <v>0</v>
      </c>
      <c r="N48" s="14" t="e">
        <f t="shared" si="2"/>
        <v>#DIV/0!</v>
      </c>
      <c r="O48" s="16" t="e">
        <f t="shared" si="3"/>
        <v>#DIV/0!</v>
      </c>
    </row>
    <row r="49" spans="11:15" x14ac:dyDescent="0.25">
      <c r="K49" s="5">
        <v>0</v>
      </c>
      <c r="L49" s="1">
        <f t="shared" si="0"/>
        <v>0</v>
      </c>
      <c r="M49" s="1">
        <f t="shared" si="1"/>
        <v>0</v>
      </c>
      <c r="N49" s="14" t="e">
        <f t="shared" si="2"/>
        <v>#DIV/0!</v>
      </c>
      <c r="O49" s="16" t="e">
        <f t="shared" si="3"/>
        <v>#DIV/0!</v>
      </c>
    </row>
    <row r="50" spans="11:15" x14ac:dyDescent="0.25">
      <c r="K50" s="5">
        <v>0</v>
      </c>
      <c r="L50" s="1">
        <f t="shared" si="0"/>
        <v>0</v>
      </c>
      <c r="M50" s="1">
        <f t="shared" si="1"/>
        <v>0</v>
      </c>
      <c r="N50" s="14" t="e">
        <f t="shared" si="2"/>
        <v>#DIV/0!</v>
      </c>
      <c r="O50" s="16" t="e">
        <f t="shared" si="3"/>
        <v>#DIV/0!</v>
      </c>
    </row>
    <row r="51" spans="11:15" x14ac:dyDescent="0.25">
      <c r="K51" s="5">
        <v>0</v>
      </c>
      <c r="L51" s="1">
        <f t="shared" si="0"/>
        <v>0</v>
      </c>
      <c r="M51" s="1">
        <f t="shared" si="1"/>
        <v>0</v>
      </c>
      <c r="N51" s="14" t="e">
        <f t="shared" si="2"/>
        <v>#DIV/0!</v>
      </c>
      <c r="O51" s="16" t="e">
        <f t="shared" si="3"/>
        <v>#DIV/0!</v>
      </c>
    </row>
    <row r="52" spans="11:15" x14ac:dyDescent="0.25">
      <c r="K52" s="5">
        <v>0</v>
      </c>
      <c r="L52" s="1">
        <f t="shared" si="0"/>
        <v>0</v>
      </c>
      <c r="M52" s="1">
        <f t="shared" si="1"/>
        <v>0</v>
      </c>
      <c r="N52" s="14" t="e">
        <f t="shared" si="2"/>
        <v>#DIV/0!</v>
      </c>
      <c r="O52" s="16" t="e">
        <f t="shared" si="3"/>
        <v>#DIV/0!</v>
      </c>
    </row>
    <row r="53" spans="11:15" x14ac:dyDescent="0.25">
      <c r="K53" s="5">
        <v>0</v>
      </c>
      <c r="L53" s="1">
        <f t="shared" si="0"/>
        <v>0</v>
      </c>
      <c r="M53" s="1">
        <f t="shared" si="1"/>
        <v>0</v>
      </c>
      <c r="N53" s="14" t="e">
        <f t="shared" si="2"/>
        <v>#DIV/0!</v>
      </c>
      <c r="O53" s="16" t="e">
        <f t="shared" si="3"/>
        <v>#DIV/0!</v>
      </c>
    </row>
    <row r="54" spans="11:15" x14ac:dyDescent="0.25">
      <c r="K54" s="5">
        <v>0</v>
      </c>
      <c r="L54" s="1">
        <f t="shared" si="0"/>
        <v>0</v>
      </c>
      <c r="M54" s="1">
        <f t="shared" si="1"/>
        <v>0</v>
      </c>
      <c r="N54" s="14" t="e">
        <f t="shared" si="2"/>
        <v>#DIV/0!</v>
      </c>
      <c r="O54" s="16" t="e">
        <f t="shared" si="3"/>
        <v>#DIV/0!</v>
      </c>
    </row>
    <row r="55" spans="11:15" x14ac:dyDescent="0.25">
      <c r="K55" s="5">
        <v>0</v>
      </c>
      <c r="L55" s="1">
        <f t="shared" si="0"/>
        <v>0</v>
      </c>
      <c r="M55" s="1">
        <f t="shared" si="1"/>
        <v>0</v>
      </c>
      <c r="N55" s="14" t="e">
        <f t="shared" si="2"/>
        <v>#DIV/0!</v>
      </c>
      <c r="O55" s="16" t="e">
        <f t="shared" si="3"/>
        <v>#DIV/0!</v>
      </c>
    </row>
    <row r="56" spans="11:15" x14ac:dyDescent="0.25">
      <c r="K56" s="5">
        <v>0</v>
      </c>
      <c r="L56" s="1">
        <f t="shared" si="0"/>
        <v>0</v>
      </c>
      <c r="M56" s="1">
        <f t="shared" si="1"/>
        <v>0</v>
      </c>
      <c r="N56" s="14" t="e">
        <f t="shared" si="2"/>
        <v>#DIV/0!</v>
      </c>
      <c r="O56" s="16" t="e">
        <f t="shared" si="3"/>
        <v>#DIV/0!</v>
      </c>
    </row>
    <row r="57" spans="11:15" x14ac:dyDescent="0.25">
      <c r="K57" s="5">
        <v>0</v>
      </c>
      <c r="L57" s="1">
        <f t="shared" si="0"/>
        <v>0</v>
      </c>
      <c r="M57" s="1">
        <f t="shared" si="1"/>
        <v>0</v>
      </c>
      <c r="N57" s="14" t="e">
        <f t="shared" si="2"/>
        <v>#DIV/0!</v>
      </c>
      <c r="O57" s="16" t="e">
        <f t="shared" si="3"/>
        <v>#DIV/0!</v>
      </c>
    </row>
  </sheetData>
  <mergeCells count="22">
    <mergeCell ref="CH1:CK1"/>
    <mergeCell ref="CL1:CO1"/>
    <mergeCell ref="CP1:CS1"/>
    <mergeCell ref="B4:G4"/>
    <mergeCell ref="BJ1:BM1"/>
    <mergeCell ref="BN1:BQ1"/>
    <mergeCell ref="BR1:BU1"/>
    <mergeCell ref="BV1:BY1"/>
    <mergeCell ref="BZ1:CC1"/>
    <mergeCell ref="CD1:CG1"/>
    <mergeCell ref="AL1:AO1"/>
    <mergeCell ref="AP1:AS1"/>
    <mergeCell ref="AT1:AW1"/>
    <mergeCell ref="AX1:BA1"/>
    <mergeCell ref="BB1:BE1"/>
    <mergeCell ref="BF1:BI1"/>
    <mergeCell ref="AH1:AK1"/>
    <mergeCell ref="B1:F1"/>
    <mergeCell ref="R1:U1"/>
    <mergeCell ref="V1:Y1"/>
    <mergeCell ref="Z1:AC1"/>
    <mergeCell ref="AD1:AG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5" tint="-0.499984740745262"/>
  </sheetPr>
  <dimension ref="B1:DM57"/>
  <sheetViews>
    <sheetView zoomScale="160" zoomScaleNormal="160" workbookViewId="0">
      <selection activeCell="O2" sqref="O2"/>
    </sheetView>
  </sheetViews>
  <sheetFormatPr defaultColWidth="9.140625" defaultRowHeight="15" x14ac:dyDescent="0.25"/>
  <cols>
    <col min="1" max="1" width="11.42578125" style="1" bestFit="1" customWidth="1"/>
    <col min="2" max="4" width="9.140625" style="1"/>
    <col min="5" max="5" width="12.28515625" style="1" bestFit="1" customWidth="1"/>
    <col min="6" max="6" width="28.42578125" style="1" bestFit="1" customWidth="1"/>
    <col min="7" max="7" width="17.85546875" style="1" bestFit="1" customWidth="1"/>
    <col min="8" max="8" width="12.5703125" style="1" bestFit="1" customWidth="1"/>
    <col min="9" max="9" width="9.140625" style="1"/>
    <col min="10" max="10" width="12.5703125" style="1" bestFit="1" customWidth="1"/>
    <col min="11" max="11" width="9.140625" style="1"/>
    <col min="12" max="12" width="11.28515625" style="1" customWidth="1"/>
    <col min="13" max="13" width="10.85546875" style="1" bestFit="1" customWidth="1"/>
    <col min="14" max="14" width="26.42578125" style="1" bestFit="1" customWidth="1"/>
    <col min="15" max="15" width="34" style="1" bestFit="1" customWidth="1"/>
    <col min="16" max="16" width="40.5703125" style="1" bestFit="1" customWidth="1"/>
    <col min="17" max="16384" width="9.140625" style="1"/>
  </cols>
  <sheetData>
    <row r="1" spans="2:117" ht="15.75" thickBot="1" x14ac:dyDescent="0.3">
      <c r="B1" s="48" t="s">
        <v>9</v>
      </c>
      <c r="C1" s="49"/>
      <c r="D1" s="49"/>
      <c r="E1" s="49"/>
      <c r="F1" s="50"/>
      <c r="G1" s="23" t="s">
        <v>7</v>
      </c>
      <c r="K1" s="2" t="s">
        <v>10</v>
      </c>
      <c r="L1" s="12" t="s">
        <v>11</v>
      </c>
      <c r="M1" s="12" t="s">
        <v>12</v>
      </c>
      <c r="N1" s="12" t="s">
        <v>21</v>
      </c>
      <c r="O1" s="12" t="s">
        <v>22</v>
      </c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</row>
    <row r="2" spans="2:117" thickBot="1" x14ac:dyDescent="0.4">
      <c r="B2" s="24" t="s">
        <v>0</v>
      </c>
      <c r="C2" s="17" t="s">
        <v>3</v>
      </c>
      <c r="D2" s="17" t="s">
        <v>4</v>
      </c>
      <c r="E2" s="44" t="s">
        <v>8</v>
      </c>
      <c r="F2" s="45" t="s">
        <v>5</v>
      </c>
      <c r="G2" s="25" t="s">
        <v>1</v>
      </c>
      <c r="K2" s="5">
        <v>0.01</v>
      </c>
      <c r="L2" s="1">
        <f t="shared" ref="L2:L57" si="0">+($K2*$B$3)*(1-$B$3)</f>
        <v>1.5999999999999996E-3</v>
      </c>
      <c r="M2" s="1">
        <f t="shared" ref="M2:M57" si="1">+$K2*$C$3*(1-$C$3)</f>
        <v>1.6000000000000001E-3</v>
      </c>
      <c r="N2" s="14">
        <f t="shared" ref="N2:N57" si="2">(-($B$3+$L2)*$E$3^$G$3+($C$3+$L2)*($F$3^$G$3))/((-2*$L2*($E$3^$G$3))+(2*$L2*($F$3^$G$3)))</f>
        <v>9.9774159485536629</v>
      </c>
      <c r="O2" s="16">
        <f t="shared" ref="O2:O57" si="3">(($B$3*($E$3^$G$3))-L2*($E$3^$G$3)-$C$3*($F$3^$G$3)+L2*($F$3^$G$3))/((2*L2*($F$3^$G$3))-(2*L2*($E$3^$G$3)))</f>
        <v>-8.97741594855367</v>
      </c>
      <c r="T2" s="30"/>
      <c r="U2" s="31"/>
      <c r="V2" s="32"/>
      <c r="W2" s="32"/>
      <c r="X2" s="32"/>
      <c r="Y2" s="32"/>
      <c r="Z2" s="32"/>
      <c r="AA2" s="32"/>
    </row>
    <row r="3" spans="2:117" thickBot="1" x14ac:dyDescent="0.4">
      <c r="B3" s="26">
        <v>0.8</v>
      </c>
      <c r="C3" s="27">
        <v>0.2</v>
      </c>
      <c r="D3" s="21">
        <v>0.8</v>
      </c>
      <c r="E3" s="27">
        <f>1/B3</f>
        <v>1.25</v>
      </c>
      <c r="F3" s="28">
        <f>+D3/C3</f>
        <v>4</v>
      </c>
      <c r="G3" s="29">
        <v>1.3</v>
      </c>
      <c r="K3" s="5">
        <v>0.05</v>
      </c>
      <c r="L3" s="1">
        <f t="shared" si="0"/>
        <v>8.0000000000000002E-3</v>
      </c>
      <c r="M3" s="1">
        <f t="shared" si="1"/>
        <v>8.0000000000000019E-3</v>
      </c>
      <c r="N3" s="16">
        <f t="shared" si="2"/>
        <v>2.3954831897107329</v>
      </c>
      <c r="O3" s="16">
        <f t="shared" si="3"/>
        <v>-1.3954831897107343</v>
      </c>
    </row>
    <row r="4" spans="2:117" x14ac:dyDescent="0.35">
      <c r="B4" s="46" t="s">
        <v>16</v>
      </c>
      <c r="C4" s="46"/>
      <c r="D4" s="46"/>
      <c r="E4" s="46"/>
      <c r="F4" s="46"/>
      <c r="G4" s="46"/>
      <c r="K4" s="5">
        <v>0.1</v>
      </c>
      <c r="L4" s="1">
        <f t="shared" si="0"/>
        <v>1.6E-2</v>
      </c>
      <c r="M4" s="1">
        <f t="shared" si="1"/>
        <v>1.6000000000000004E-2</v>
      </c>
      <c r="N4" s="16">
        <f t="shared" si="2"/>
        <v>1.447741594855368</v>
      </c>
      <c r="O4" s="16">
        <f t="shared" si="3"/>
        <v>-0.44774159485536619</v>
      </c>
    </row>
    <row r="5" spans="2:117" ht="14.45" x14ac:dyDescent="0.35">
      <c r="K5" s="5">
        <v>0.15</v>
      </c>
      <c r="L5" s="1">
        <f t="shared" si="0"/>
        <v>2.3999999999999994E-2</v>
      </c>
      <c r="M5" s="1">
        <f t="shared" si="1"/>
        <v>2.4E-2</v>
      </c>
      <c r="N5" s="16">
        <f t="shared" si="2"/>
        <v>1.1318277299035771</v>
      </c>
      <c r="O5" s="16">
        <f t="shared" si="3"/>
        <v>-0.13182772990357816</v>
      </c>
    </row>
    <row r="6" spans="2:117" ht="15.6" x14ac:dyDescent="0.35">
      <c r="B6" s="19"/>
      <c r="F6" s="20"/>
      <c r="G6" s="2"/>
      <c r="K6" s="5">
        <v>0.2</v>
      </c>
      <c r="L6" s="1">
        <f t="shared" si="0"/>
        <v>3.2000000000000001E-2</v>
      </c>
      <c r="M6" s="1">
        <f t="shared" si="1"/>
        <v>3.2000000000000008E-2</v>
      </c>
      <c r="N6" s="16">
        <f t="shared" si="2"/>
        <v>0.97387079742768257</v>
      </c>
      <c r="O6" s="16">
        <f t="shared" si="3"/>
        <v>2.612920257231699E-2</v>
      </c>
    </row>
    <row r="7" spans="2:117" ht="15.6" x14ac:dyDescent="0.35">
      <c r="B7" s="19"/>
      <c r="G7" s="2"/>
      <c r="K7" s="5">
        <v>0.25</v>
      </c>
      <c r="L7" s="1">
        <f t="shared" si="0"/>
        <v>3.9999999999999994E-2</v>
      </c>
      <c r="M7" s="1">
        <f t="shared" si="1"/>
        <v>4.0000000000000008E-2</v>
      </c>
      <c r="N7" s="16">
        <f t="shared" si="2"/>
        <v>0.87909663794214632</v>
      </c>
      <c r="O7" s="16">
        <f t="shared" si="3"/>
        <v>0.12090336205785319</v>
      </c>
    </row>
    <row r="8" spans="2:117" ht="15.6" x14ac:dyDescent="0.35">
      <c r="B8" s="19"/>
      <c r="G8" s="2"/>
      <c r="K8" s="5">
        <v>0.3</v>
      </c>
      <c r="L8" s="1">
        <f t="shared" si="0"/>
        <v>4.7999999999999987E-2</v>
      </c>
      <c r="M8" s="1">
        <f t="shared" si="1"/>
        <v>4.8000000000000001E-2</v>
      </c>
      <c r="N8" s="14">
        <f t="shared" si="2"/>
        <v>0.81591386495178864</v>
      </c>
      <c r="O8" s="16">
        <f t="shared" si="3"/>
        <v>0.18408613504821122</v>
      </c>
    </row>
    <row r="9" spans="2:117" ht="14.45" x14ac:dyDescent="0.35">
      <c r="G9" s="2"/>
      <c r="K9" s="5">
        <v>0.35</v>
      </c>
      <c r="L9" s="1">
        <f t="shared" si="0"/>
        <v>5.599999999999998E-2</v>
      </c>
      <c r="M9" s="1">
        <f t="shared" si="1"/>
        <v>5.5999999999999994E-2</v>
      </c>
      <c r="N9" s="14">
        <f t="shared" si="2"/>
        <v>0.77078331281581935</v>
      </c>
      <c r="O9" s="16">
        <f t="shared" si="3"/>
        <v>0.22921668718418081</v>
      </c>
    </row>
    <row r="10" spans="2:117" ht="14.45" x14ac:dyDescent="0.35">
      <c r="G10" s="2"/>
      <c r="K10" s="5">
        <v>0.4</v>
      </c>
      <c r="L10" s="1">
        <f t="shared" si="0"/>
        <v>6.4000000000000001E-2</v>
      </c>
      <c r="M10" s="1">
        <f t="shared" si="1"/>
        <v>6.4000000000000015E-2</v>
      </c>
      <c r="N10" s="14">
        <f t="shared" si="2"/>
        <v>0.73693539871384128</v>
      </c>
      <c r="O10" s="16">
        <f t="shared" si="3"/>
        <v>0.26306460128615838</v>
      </c>
    </row>
    <row r="11" spans="2:117" ht="14.45" x14ac:dyDescent="0.35">
      <c r="G11" s="2"/>
      <c r="K11" s="5">
        <v>0.45</v>
      </c>
      <c r="L11" s="1">
        <f t="shared" si="0"/>
        <v>7.1999999999999995E-2</v>
      </c>
      <c r="M11" s="1">
        <f t="shared" si="1"/>
        <v>7.2000000000000008E-2</v>
      </c>
      <c r="N11" s="14">
        <f t="shared" si="2"/>
        <v>0.71060924330119268</v>
      </c>
      <c r="O11" s="16">
        <f t="shared" si="3"/>
        <v>0.28939075669880743</v>
      </c>
    </row>
    <row r="12" spans="2:117" ht="14.45" x14ac:dyDescent="0.35">
      <c r="G12" s="2"/>
      <c r="K12" s="5">
        <v>0.5</v>
      </c>
      <c r="L12" s="1">
        <f t="shared" si="0"/>
        <v>7.9999999999999988E-2</v>
      </c>
      <c r="M12" s="1">
        <f t="shared" si="1"/>
        <v>8.0000000000000016E-2</v>
      </c>
      <c r="N12" s="14">
        <f t="shared" si="2"/>
        <v>0.68954831897107349</v>
      </c>
      <c r="O12" s="16">
        <f t="shared" si="3"/>
        <v>0.31045168102892667</v>
      </c>
    </row>
    <row r="13" spans="2:117" ht="14.45" x14ac:dyDescent="0.35">
      <c r="G13" s="2"/>
      <c r="K13" s="5">
        <v>0.55000000000000004</v>
      </c>
      <c r="L13" s="1">
        <f t="shared" si="0"/>
        <v>8.7999999999999995E-2</v>
      </c>
      <c r="M13" s="1">
        <f t="shared" si="1"/>
        <v>8.8000000000000023E-2</v>
      </c>
      <c r="N13" s="14">
        <f t="shared" si="2"/>
        <v>0.67231665361006676</v>
      </c>
      <c r="O13" s="16">
        <f t="shared" si="3"/>
        <v>0.32768334638993335</v>
      </c>
    </row>
    <row r="14" spans="2:117" ht="14.45" x14ac:dyDescent="0.35">
      <c r="G14" s="2"/>
      <c r="K14" s="5">
        <v>0.6</v>
      </c>
      <c r="L14" s="1">
        <f t="shared" si="0"/>
        <v>9.5999999999999974E-2</v>
      </c>
      <c r="M14" s="1">
        <f t="shared" si="1"/>
        <v>9.6000000000000002E-2</v>
      </c>
      <c r="N14" s="14">
        <f t="shared" si="2"/>
        <v>0.65795693247589448</v>
      </c>
      <c r="O14" s="16">
        <f t="shared" si="3"/>
        <v>0.34204306752410557</v>
      </c>
    </row>
    <row r="15" spans="2:117" x14ac:dyDescent="0.25">
      <c r="G15" s="2"/>
      <c r="K15" s="5">
        <v>0.65</v>
      </c>
      <c r="L15" s="1">
        <f t="shared" si="0"/>
        <v>0.10399999999999998</v>
      </c>
      <c r="M15" s="1">
        <f t="shared" si="1"/>
        <v>0.10400000000000001</v>
      </c>
      <c r="N15" s="14">
        <f t="shared" si="2"/>
        <v>0.6458063992085179</v>
      </c>
      <c r="O15" s="16">
        <f t="shared" si="3"/>
        <v>0.35419360079148204</v>
      </c>
    </row>
    <row r="16" spans="2:117" x14ac:dyDescent="0.25">
      <c r="G16" s="2"/>
      <c r="K16" s="5">
        <v>0.7</v>
      </c>
      <c r="L16" s="1">
        <f t="shared" si="0"/>
        <v>0.11199999999999996</v>
      </c>
      <c r="M16" s="1">
        <f t="shared" si="1"/>
        <v>0.11199999999999999</v>
      </c>
      <c r="N16" s="14">
        <f t="shared" si="2"/>
        <v>0.63539165640790918</v>
      </c>
      <c r="O16" s="16">
        <f t="shared" si="3"/>
        <v>0.36460834359209043</v>
      </c>
    </row>
    <row r="17" spans="7:24" x14ac:dyDescent="0.25">
      <c r="G17" s="2"/>
      <c r="K17" s="5">
        <v>0.75</v>
      </c>
      <c r="L17" s="13">
        <f t="shared" si="0"/>
        <v>0.12</v>
      </c>
      <c r="M17" s="1">
        <f t="shared" si="1"/>
        <v>0.12000000000000002</v>
      </c>
      <c r="N17" s="14">
        <f t="shared" si="2"/>
        <v>0.62636554598071559</v>
      </c>
      <c r="O17" s="16">
        <f t="shared" si="3"/>
        <v>0.37363445401928447</v>
      </c>
    </row>
    <row r="18" spans="7:24" x14ac:dyDescent="0.25">
      <c r="G18" s="2"/>
      <c r="K18" s="5">
        <v>0.8</v>
      </c>
      <c r="L18" s="1">
        <f t="shared" si="0"/>
        <v>0.128</v>
      </c>
      <c r="M18" s="1">
        <f t="shared" si="1"/>
        <v>0.12800000000000003</v>
      </c>
      <c r="N18" s="14">
        <f t="shared" si="2"/>
        <v>0.6184676993569207</v>
      </c>
      <c r="O18" s="16">
        <f t="shared" si="3"/>
        <v>0.38153230064307919</v>
      </c>
    </row>
    <row r="19" spans="7:24" x14ac:dyDescent="0.25">
      <c r="G19" s="2"/>
      <c r="K19" s="5">
        <v>0.85</v>
      </c>
      <c r="L19" s="1">
        <f t="shared" si="0"/>
        <v>0.13599999999999998</v>
      </c>
      <c r="M19" s="1">
        <f t="shared" si="1"/>
        <v>0.13600000000000001</v>
      </c>
      <c r="N19" s="14">
        <f t="shared" si="2"/>
        <v>0.6114990111594546</v>
      </c>
      <c r="O19" s="16">
        <f t="shared" si="3"/>
        <v>0.38850098884054507</v>
      </c>
      <c r="P19" s="42"/>
    </row>
    <row r="20" spans="7:24" x14ac:dyDescent="0.25">
      <c r="G20" s="2"/>
      <c r="K20" s="5">
        <v>0.9</v>
      </c>
      <c r="L20" s="1">
        <f t="shared" si="0"/>
        <v>0.14399999999999999</v>
      </c>
      <c r="M20" s="1">
        <f t="shared" si="1"/>
        <v>0.14400000000000002</v>
      </c>
      <c r="N20" s="14">
        <f t="shared" si="2"/>
        <v>0.60530462165059629</v>
      </c>
      <c r="O20" s="16">
        <f t="shared" si="3"/>
        <v>0.39469537834940371</v>
      </c>
    </row>
    <row r="21" spans="7:24" x14ac:dyDescent="0.25">
      <c r="G21" s="2"/>
      <c r="K21" s="5">
        <v>0.95</v>
      </c>
      <c r="L21" s="1">
        <f t="shared" si="0"/>
        <v>0.15199999999999997</v>
      </c>
      <c r="M21" s="1">
        <f t="shared" si="1"/>
        <v>0.15200000000000002</v>
      </c>
      <c r="N21" s="14">
        <f t="shared" si="2"/>
        <v>0.59976227314267028</v>
      </c>
      <c r="O21" s="16">
        <f t="shared" si="3"/>
        <v>0.40023772685732983</v>
      </c>
    </row>
    <row r="22" spans="7:24" x14ac:dyDescent="0.25">
      <c r="G22" s="2"/>
      <c r="K22" s="5">
        <v>1</v>
      </c>
      <c r="L22" s="1">
        <f t="shared" si="0"/>
        <v>0.15999999999999998</v>
      </c>
      <c r="M22" s="1">
        <f t="shared" si="1"/>
        <v>0.16000000000000003</v>
      </c>
      <c r="N22" s="14">
        <f t="shared" si="2"/>
        <v>0.59477415948553658</v>
      </c>
      <c r="O22" s="16">
        <f t="shared" si="3"/>
        <v>0.40522584051446331</v>
      </c>
    </row>
    <row r="23" spans="7:24" x14ac:dyDescent="0.25">
      <c r="K23" s="5">
        <v>1.05</v>
      </c>
      <c r="L23" s="1">
        <f t="shared" si="0"/>
        <v>0.16799999999999998</v>
      </c>
      <c r="M23" s="1">
        <f t="shared" si="1"/>
        <v>0.16800000000000004</v>
      </c>
      <c r="N23" s="14">
        <f t="shared" si="2"/>
        <v>0.59026110427193978</v>
      </c>
      <c r="O23" s="16">
        <f t="shared" si="3"/>
        <v>0.40973889572806033</v>
      </c>
    </row>
    <row r="24" spans="7:24" x14ac:dyDescent="0.25">
      <c r="K24" s="5">
        <v>1.1000000000000001</v>
      </c>
      <c r="L24" s="1">
        <f t="shared" si="0"/>
        <v>0.17599999999999999</v>
      </c>
      <c r="M24" s="1">
        <f t="shared" si="1"/>
        <v>0.17600000000000005</v>
      </c>
      <c r="N24" s="14">
        <f t="shared" si="2"/>
        <v>0.58615832680503333</v>
      </c>
      <c r="O24" s="16">
        <f t="shared" si="3"/>
        <v>0.41384167319496667</v>
      </c>
    </row>
    <row r="25" spans="7:24" x14ac:dyDescent="0.25">
      <c r="K25" s="5">
        <v>1.1499999999999999</v>
      </c>
      <c r="L25" s="1">
        <f t="shared" si="0"/>
        <v>0.18399999999999994</v>
      </c>
      <c r="M25" s="1">
        <f t="shared" si="1"/>
        <v>0.184</v>
      </c>
      <c r="N25" s="14">
        <f t="shared" si="2"/>
        <v>0.58241231259611892</v>
      </c>
      <c r="O25" s="16">
        <f t="shared" si="3"/>
        <v>0.41758768740388114</v>
      </c>
      <c r="W25" s="14"/>
      <c r="X25" s="14"/>
    </row>
    <row r="26" spans="7:24" x14ac:dyDescent="0.25">
      <c r="K26" s="5">
        <v>1.2</v>
      </c>
      <c r="L26" s="1">
        <f t="shared" si="0"/>
        <v>0.19199999999999995</v>
      </c>
      <c r="M26" s="1">
        <f t="shared" si="1"/>
        <v>0.192</v>
      </c>
      <c r="N26" s="14">
        <f t="shared" si="2"/>
        <v>0.57897846623794724</v>
      </c>
      <c r="O26" s="16">
        <f t="shared" si="3"/>
        <v>0.42102153376205276</v>
      </c>
    </row>
    <row r="27" spans="7:24" x14ac:dyDescent="0.25">
      <c r="K27" s="5">
        <v>1.25</v>
      </c>
      <c r="L27" s="1">
        <f t="shared" si="0"/>
        <v>0.19999999999999996</v>
      </c>
      <c r="M27" s="1">
        <f t="shared" si="1"/>
        <v>0.2</v>
      </c>
      <c r="N27" s="14">
        <f t="shared" si="2"/>
        <v>0.57581932758842924</v>
      </c>
      <c r="O27" s="16">
        <f t="shared" si="3"/>
        <v>0.42418067241157065</v>
      </c>
    </row>
    <row r="28" spans="7:24" x14ac:dyDescent="0.25">
      <c r="K28" s="5">
        <v>1.3</v>
      </c>
      <c r="L28" s="1">
        <f t="shared" si="0"/>
        <v>0.20799999999999996</v>
      </c>
      <c r="M28" s="1">
        <f t="shared" si="1"/>
        <v>0.20800000000000002</v>
      </c>
      <c r="N28" s="14">
        <f t="shared" si="2"/>
        <v>0.57290319960425895</v>
      </c>
      <c r="O28" s="16">
        <f t="shared" si="3"/>
        <v>0.42709680039574105</v>
      </c>
    </row>
    <row r="29" spans="7:24" x14ac:dyDescent="0.25">
      <c r="K29" s="5">
        <v>1.35</v>
      </c>
      <c r="L29" s="1">
        <f t="shared" si="0"/>
        <v>0.21599999999999997</v>
      </c>
      <c r="M29" s="1">
        <f t="shared" si="1"/>
        <v>0.21600000000000003</v>
      </c>
      <c r="N29" s="14">
        <f t="shared" si="2"/>
        <v>0.57020308110039752</v>
      </c>
      <c r="O29" s="16">
        <f t="shared" si="3"/>
        <v>0.42979691889960248</v>
      </c>
    </row>
    <row r="30" spans="7:24" s="31" customFormat="1" x14ac:dyDescent="0.25">
      <c r="K30" s="5">
        <v>1.4</v>
      </c>
      <c r="L30" s="1">
        <f t="shared" si="0"/>
        <v>0.22399999999999992</v>
      </c>
      <c r="M30" s="1">
        <f t="shared" si="1"/>
        <v>0.22399999999999998</v>
      </c>
      <c r="N30" s="14">
        <f t="shared" si="2"/>
        <v>0.56769582820395481</v>
      </c>
      <c r="O30" s="16">
        <f t="shared" si="3"/>
        <v>0.43230417179604524</v>
      </c>
    </row>
    <row r="31" spans="7:24" s="31" customFormat="1" x14ac:dyDescent="0.25">
      <c r="K31" s="5">
        <v>1.45</v>
      </c>
      <c r="L31" s="1">
        <f t="shared" si="0"/>
        <v>0.23199999999999993</v>
      </c>
      <c r="M31" s="1">
        <f t="shared" si="1"/>
        <v>0.23199999999999998</v>
      </c>
      <c r="N31" s="14">
        <f t="shared" si="2"/>
        <v>0.56536148930037011</v>
      </c>
      <c r="O31" s="16">
        <f t="shared" si="3"/>
        <v>0.43463851069962989</v>
      </c>
    </row>
    <row r="32" spans="7:24" x14ac:dyDescent="0.25">
      <c r="K32" s="5">
        <v>1.5</v>
      </c>
      <c r="L32" s="1">
        <f t="shared" si="0"/>
        <v>0.24</v>
      </c>
      <c r="M32" s="1">
        <f t="shared" si="1"/>
        <v>0.24000000000000005</v>
      </c>
      <c r="N32" s="14">
        <f t="shared" si="2"/>
        <v>0.56318277299035779</v>
      </c>
      <c r="O32" s="16">
        <f t="shared" si="3"/>
        <v>0.43681722700964221</v>
      </c>
    </row>
    <row r="33" spans="11:15" x14ac:dyDescent="0.25">
      <c r="K33" s="5">
        <v>1.55</v>
      </c>
      <c r="L33" s="1">
        <f t="shared" si="0"/>
        <v>0.248</v>
      </c>
      <c r="M33" s="1">
        <f t="shared" si="1"/>
        <v>0.24800000000000005</v>
      </c>
      <c r="N33" s="14">
        <f t="shared" si="2"/>
        <v>0.56114461902292667</v>
      </c>
      <c r="O33" s="16">
        <f t="shared" si="3"/>
        <v>0.43885538097707316</v>
      </c>
    </row>
    <row r="34" spans="11:15" x14ac:dyDescent="0.25">
      <c r="K34" s="5">
        <v>1.6</v>
      </c>
      <c r="L34" s="1">
        <f t="shared" si="0"/>
        <v>0.25600000000000001</v>
      </c>
      <c r="M34" s="1">
        <f t="shared" si="1"/>
        <v>0.25600000000000006</v>
      </c>
      <c r="N34" s="14">
        <f t="shared" si="2"/>
        <v>0.55923384967846035</v>
      </c>
      <c r="O34" s="16">
        <f t="shared" si="3"/>
        <v>0.4407661503215396</v>
      </c>
    </row>
    <row r="35" spans="11:15" x14ac:dyDescent="0.25">
      <c r="K35" s="5">
        <v>1.65</v>
      </c>
      <c r="L35" s="1">
        <f t="shared" si="0"/>
        <v>0.26399999999999996</v>
      </c>
      <c r="M35" s="1">
        <f t="shared" si="1"/>
        <v>0.26400000000000001</v>
      </c>
      <c r="N35" s="14">
        <f t="shared" si="2"/>
        <v>0.55743888453668866</v>
      </c>
      <c r="O35" s="16">
        <f t="shared" si="3"/>
        <v>0.44256111546331112</v>
      </c>
    </row>
    <row r="36" spans="11:15" x14ac:dyDescent="0.25">
      <c r="K36" s="5">
        <v>1.7</v>
      </c>
      <c r="L36" s="1">
        <f t="shared" si="0"/>
        <v>0.27199999999999996</v>
      </c>
      <c r="M36" s="1">
        <f t="shared" si="1"/>
        <v>0.27200000000000002</v>
      </c>
      <c r="N36" s="14">
        <f t="shared" si="2"/>
        <v>0.55574950557972758</v>
      </c>
      <c r="O36" s="16">
        <f t="shared" si="3"/>
        <v>0.44425049442027253</v>
      </c>
    </row>
    <row r="37" spans="11:15" x14ac:dyDescent="0.25">
      <c r="K37" s="5">
        <v>1.75</v>
      </c>
      <c r="L37" s="1">
        <f t="shared" si="0"/>
        <v>0.27999999999999997</v>
      </c>
      <c r="M37" s="1">
        <f t="shared" si="1"/>
        <v>0.28000000000000003</v>
      </c>
      <c r="N37" s="14">
        <f t="shared" si="2"/>
        <v>0.55415666256316376</v>
      </c>
      <c r="O37" s="16">
        <f t="shared" si="3"/>
        <v>0.4458433374368363</v>
      </c>
    </row>
    <row r="38" spans="11:15" x14ac:dyDescent="0.25">
      <c r="K38" s="5">
        <v>1.8</v>
      </c>
      <c r="L38" s="1">
        <f t="shared" si="0"/>
        <v>0.28799999999999998</v>
      </c>
      <c r="M38" s="1">
        <f t="shared" si="1"/>
        <v>0.28800000000000003</v>
      </c>
      <c r="N38" s="14">
        <f t="shared" si="2"/>
        <v>0.55265231082529798</v>
      </c>
      <c r="O38" s="16">
        <f t="shared" si="3"/>
        <v>0.44734768917470186</v>
      </c>
    </row>
    <row r="39" spans="11:15" x14ac:dyDescent="0.25">
      <c r="K39" s="5">
        <v>1.85</v>
      </c>
      <c r="L39" s="1">
        <f t="shared" si="0"/>
        <v>0.29599999999999999</v>
      </c>
      <c r="M39" s="1">
        <f t="shared" si="1"/>
        <v>0.29600000000000004</v>
      </c>
      <c r="N39" s="14">
        <f t="shared" si="2"/>
        <v>0.55122927539758737</v>
      </c>
      <c r="O39" s="16">
        <f t="shared" si="3"/>
        <v>0.44877072460241263</v>
      </c>
    </row>
    <row r="40" spans="11:15" x14ac:dyDescent="0.25">
      <c r="K40" s="5">
        <v>1.9</v>
      </c>
      <c r="L40" s="1">
        <f t="shared" si="0"/>
        <v>0.30399999999999994</v>
      </c>
      <c r="M40" s="1">
        <f t="shared" si="1"/>
        <v>0.30400000000000005</v>
      </c>
      <c r="N40" s="14">
        <f t="shared" si="2"/>
        <v>0.54988113657133508</v>
      </c>
      <c r="O40" s="16">
        <f t="shared" si="3"/>
        <v>0.45011886342866492</v>
      </c>
    </row>
    <row r="41" spans="11:15" x14ac:dyDescent="0.25">
      <c r="K41" s="5">
        <v>1.95</v>
      </c>
      <c r="L41" s="1">
        <f t="shared" si="0"/>
        <v>0.31199999999999994</v>
      </c>
      <c r="M41" s="1">
        <f t="shared" si="1"/>
        <v>0.31200000000000006</v>
      </c>
      <c r="N41" s="14">
        <f t="shared" si="2"/>
        <v>0.54860213306950611</v>
      </c>
      <c r="O41" s="16">
        <f t="shared" si="3"/>
        <v>0.45139786693049394</v>
      </c>
    </row>
    <row r="42" spans="11:15" x14ac:dyDescent="0.25">
      <c r="K42" s="5">
        <v>2</v>
      </c>
      <c r="L42" s="1">
        <f t="shared" si="0"/>
        <v>0.31999999999999995</v>
      </c>
      <c r="M42" s="1">
        <f t="shared" si="1"/>
        <v>0.32000000000000006</v>
      </c>
      <c r="N42" s="14">
        <f t="shared" si="2"/>
        <v>0.54738707974276846</v>
      </c>
      <c r="O42" s="16">
        <f t="shared" si="3"/>
        <v>0.45261292025723165</v>
      </c>
    </row>
    <row r="43" spans="11:15" x14ac:dyDescent="0.25">
      <c r="K43" s="5">
        <v>2.0499999999999998</v>
      </c>
      <c r="L43" s="1">
        <f t="shared" si="0"/>
        <v>0.3279999999999999</v>
      </c>
      <c r="M43" s="1">
        <f t="shared" si="1"/>
        <v>0.32800000000000001</v>
      </c>
      <c r="N43" s="14">
        <f t="shared" si="2"/>
        <v>0.54623129731001796</v>
      </c>
      <c r="O43" s="16">
        <f t="shared" si="3"/>
        <v>0.4537687026899821</v>
      </c>
    </row>
    <row r="44" spans="11:15" x14ac:dyDescent="0.25">
      <c r="K44" s="5">
        <v>2.1</v>
      </c>
      <c r="L44" s="1">
        <f t="shared" si="0"/>
        <v>0.33599999999999997</v>
      </c>
      <c r="M44" s="1">
        <f t="shared" si="1"/>
        <v>0.33600000000000008</v>
      </c>
      <c r="N44" s="14">
        <f t="shared" si="2"/>
        <v>0.54513055213596995</v>
      </c>
      <c r="O44" s="16">
        <f t="shared" si="3"/>
        <v>0.45486944786403016</v>
      </c>
    </row>
    <row r="45" spans="11:15" x14ac:dyDescent="0.25">
      <c r="K45" s="5">
        <v>2.15</v>
      </c>
      <c r="L45" s="1">
        <f t="shared" si="0"/>
        <v>0.34399999999999992</v>
      </c>
      <c r="M45" s="1">
        <f t="shared" si="1"/>
        <v>0.34400000000000003</v>
      </c>
      <c r="N45" s="14">
        <f t="shared" si="2"/>
        <v>0.54408100441187734</v>
      </c>
      <c r="O45" s="16">
        <f t="shared" si="3"/>
        <v>0.45591899558812243</v>
      </c>
    </row>
    <row r="46" spans="11:15" x14ac:dyDescent="0.25">
      <c r="K46" s="5">
        <v>2.2000000000000002</v>
      </c>
      <c r="L46" s="1">
        <f t="shared" si="0"/>
        <v>0.35199999999999998</v>
      </c>
      <c r="M46" s="1">
        <f t="shared" si="1"/>
        <v>0.35200000000000009</v>
      </c>
      <c r="N46" s="14">
        <f t="shared" si="2"/>
        <v>0.54307916340251661</v>
      </c>
      <c r="O46" s="16">
        <f t="shared" si="3"/>
        <v>0.45692083659748328</v>
      </c>
    </row>
    <row r="47" spans="11:15" x14ac:dyDescent="0.25">
      <c r="K47" s="5">
        <v>2.25</v>
      </c>
      <c r="L47" s="1">
        <f t="shared" si="0"/>
        <v>0.35999999999999993</v>
      </c>
      <c r="M47" s="1">
        <f t="shared" si="1"/>
        <v>0.36000000000000004</v>
      </c>
      <c r="N47" s="14">
        <f t="shared" si="2"/>
        <v>0.54212184866023849</v>
      </c>
      <c r="O47" s="16">
        <f t="shared" si="3"/>
        <v>0.45787815133976151</v>
      </c>
    </row>
    <row r="48" spans="11:15" x14ac:dyDescent="0.25">
      <c r="K48" s="5">
        <v>2.2999999999999998</v>
      </c>
      <c r="L48" s="1">
        <f t="shared" si="0"/>
        <v>0.36799999999999988</v>
      </c>
      <c r="M48" s="1">
        <f t="shared" si="1"/>
        <v>0.36799999999999999</v>
      </c>
      <c r="N48" s="14">
        <f t="shared" si="2"/>
        <v>0.54120615629805935</v>
      </c>
      <c r="O48" s="16">
        <f t="shared" si="3"/>
        <v>0.4587938437019406</v>
      </c>
    </row>
    <row r="49" spans="11:15" x14ac:dyDescent="0.25">
      <c r="K49" s="5">
        <v>2.35</v>
      </c>
      <c r="L49" s="1">
        <f t="shared" si="0"/>
        <v>0.37599999999999995</v>
      </c>
      <c r="M49" s="1">
        <f t="shared" si="1"/>
        <v>0.37600000000000006</v>
      </c>
      <c r="N49" s="14">
        <f t="shared" si="2"/>
        <v>0.54032942956831354</v>
      </c>
      <c r="O49" s="16">
        <f t="shared" si="3"/>
        <v>0.45967057043168652</v>
      </c>
    </row>
    <row r="50" spans="11:15" x14ac:dyDescent="0.25">
      <c r="K50" s="5">
        <v>2.4</v>
      </c>
      <c r="L50" s="1">
        <f t="shared" si="0"/>
        <v>0.3839999999999999</v>
      </c>
      <c r="M50" s="1">
        <f t="shared" si="1"/>
        <v>0.38400000000000001</v>
      </c>
      <c r="N50" s="14">
        <f t="shared" si="2"/>
        <v>0.53948923311897345</v>
      </c>
      <c r="O50" s="16">
        <f t="shared" si="3"/>
        <v>0.46051076688102632</v>
      </c>
    </row>
    <row r="51" spans="11:15" x14ac:dyDescent="0.25">
      <c r="K51" s="5">
        <v>2.4500000000000002</v>
      </c>
      <c r="L51" s="1">
        <f t="shared" si="0"/>
        <v>0.39199999999999996</v>
      </c>
      <c r="M51" s="1">
        <f t="shared" si="1"/>
        <v>0.39200000000000007</v>
      </c>
      <c r="N51" s="14">
        <f t="shared" si="2"/>
        <v>0.53868333040225991</v>
      </c>
      <c r="O51" s="16">
        <f t="shared" si="3"/>
        <v>0.46131666959774015</v>
      </c>
    </row>
    <row r="52" spans="11:15" x14ac:dyDescent="0.25">
      <c r="K52" s="5">
        <v>2.5</v>
      </c>
      <c r="L52" s="1">
        <f t="shared" si="0"/>
        <v>0.39999999999999991</v>
      </c>
      <c r="M52" s="1">
        <f t="shared" si="1"/>
        <v>0.4</v>
      </c>
      <c r="N52" s="14">
        <f t="shared" si="2"/>
        <v>0.53790966379421445</v>
      </c>
      <c r="O52" s="16">
        <f t="shared" si="3"/>
        <v>0.46209033620578538</v>
      </c>
    </row>
    <row r="53" spans="11:15" x14ac:dyDescent="0.25">
      <c r="K53" s="5">
        <v>2.5499999999999998</v>
      </c>
      <c r="L53" s="1">
        <f t="shared" si="0"/>
        <v>0.40799999999999992</v>
      </c>
      <c r="M53" s="1">
        <f t="shared" si="1"/>
        <v>0.40800000000000003</v>
      </c>
      <c r="N53" s="14">
        <f t="shared" si="2"/>
        <v>0.53716633705315164</v>
      </c>
      <c r="O53" s="16">
        <f t="shared" si="3"/>
        <v>0.46283366294684836</v>
      </c>
    </row>
    <row r="54" spans="11:15" x14ac:dyDescent="0.25">
      <c r="K54" s="5">
        <v>2.6</v>
      </c>
      <c r="L54" s="1">
        <f t="shared" si="0"/>
        <v>0.41599999999999993</v>
      </c>
      <c r="M54" s="1">
        <f t="shared" si="1"/>
        <v>0.41600000000000004</v>
      </c>
      <c r="N54" s="14">
        <f t="shared" si="2"/>
        <v>0.53645159980212942</v>
      </c>
      <c r="O54" s="16">
        <f t="shared" si="3"/>
        <v>0.46354840019787047</v>
      </c>
    </row>
    <row r="55" spans="11:15" x14ac:dyDescent="0.25">
      <c r="K55" s="5">
        <v>2.65</v>
      </c>
      <c r="L55" s="1">
        <f t="shared" si="0"/>
        <v>0.42399999999999993</v>
      </c>
      <c r="M55" s="1">
        <f t="shared" si="1"/>
        <v>0.42400000000000004</v>
      </c>
      <c r="N55" s="14">
        <f t="shared" si="2"/>
        <v>0.53576383376812686</v>
      </c>
      <c r="O55" s="16">
        <f t="shared" si="3"/>
        <v>0.46423616623187292</v>
      </c>
    </row>
    <row r="56" spans="11:15" x14ac:dyDescent="0.25">
      <c r="K56" s="5">
        <v>2.7</v>
      </c>
      <c r="L56" s="1">
        <f t="shared" si="0"/>
        <v>0.43199999999999994</v>
      </c>
      <c r="M56" s="1">
        <f t="shared" si="1"/>
        <v>0.43200000000000005</v>
      </c>
      <c r="N56" s="14">
        <f t="shared" si="2"/>
        <v>0.53510154055019876</v>
      </c>
      <c r="O56" s="16">
        <f t="shared" si="3"/>
        <v>0.46489845944980124</v>
      </c>
    </row>
    <row r="57" spans="11:15" x14ac:dyDescent="0.25">
      <c r="K57" s="5">
        <v>2.75</v>
      </c>
      <c r="L57" s="1">
        <f t="shared" si="0"/>
        <v>0.43999999999999995</v>
      </c>
      <c r="M57" s="1">
        <f t="shared" si="1"/>
        <v>0.44000000000000006</v>
      </c>
      <c r="N57" s="14">
        <f t="shared" si="2"/>
        <v>0.53446333072201324</v>
      </c>
      <c r="O57" s="16">
        <f t="shared" si="3"/>
        <v>0.4655366692779867</v>
      </c>
    </row>
  </sheetData>
  <mergeCells count="22">
    <mergeCell ref="AH1:AK1"/>
    <mergeCell ref="B1:F1"/>
    <mergeCell ref="R1:U1"/>
    <mergeCell ref="V1:Y1"/>
    <mergeCell ref="Z1:AC1"/>
    <mergeCell ref="AD1:AG1"/>
    <mergeCell ref="CH1:CK1"/>
    <mergeCell ref="CL1:CO1"/>
    <mergeCell ref="CP1:CS1"/>
    <mergeCell ref="B4:G4"/>
    <mergeCell ref="BJ1:BM1"/>
    <mergeCell ref="BN1:BQ1"/>
    <mergeCell ref="BR1:BU1"/>
    <mergeCell ref="BV1:BY1"/>
    <mergeCell ref="BZ1:CC1"/>
    <mergeCell ref="CD1:CG1"/>
    <mergeCell ref="AL1:AO1"/>
    <mergeCell ref="AP1:AS1"/>
    <mergeCell ref="AT1:AW1"/>
    <mergeCell ref="AX1:BA1"/>
    <mergeCell ref="BB1:BE1"/>
    <mergeCell ref="BF1:BI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-0.499984740745262"/>
  </sheetPr>
  <dimension ref="B1:DM57"/>
  <sheetViews>
    <sheetView topLeftCell="B1" zoomScale="160" zoomScaleNormal="160" workbookViewId="0">
      <selection activeCell="B4" sqref="B4:G4"/>
    </sheetView>
  </sheetViews>
  <sheetFormatPr defaultColWidth="9.140625" defaultRowHeight="15" x14ac:dyDescent="0.25"/>
  <cols>
    <col min="1" max="1" width="11.42578125" style="1" bestFit="1" customWidth="1"/>
    <col min="2" max="4" width="9.140625" style="1"/>
    <col min="5" max="5" width="12.28515625" style="1" bestFit="1" customWidth="1"/>
    <col min="6" max="6" width="28.42578125" style="1" bestFit="1" customWidth="1"/>
    <col min="7" max="7" width="17.85546875" style="1" bestFit="1" customWidth="1"/>
    <col min="8" max="8" width="12.5703125" style="1" bestFit="1" customWidth="1"/>
    <col min="9" max="9" width="9.140625" style="1"/>
    <col min="10" max="10" width="12.5703125" style="1" bestFit="1" customWidth="1"/>
    <col min="11" max="11" width="9.140625" style="1"/>
    <col min="12" max="12" width="11.28515625" style="1" customWidth="1"/>
    <col min="13" max="13" width="10.85546875" style="1" bestFit="1" customWidth="1"/>
    <col min="14" max="14" width="26.42578125" style="1" bestFit="1" customWidth="1"/>
    <col min="15" max="15" width="34" style="1" bestFit="1" customWidth="1"/>
    <col min="16" max="16" width="40.5703125" style="1" bestFit="1" customWidth="1"/>
    <col min="17" max="16384" width="9.140625" style="1"/>
  </cols>
  <sheetData>
    <row r="1" spans="2:117" ht="15.75" thickBot="1" x14ac:dyDescent="0.3">
      <c r="B1" s="48" t="s">
        <v>9</v>
      </c>
      <c r="C1" s="49"/>
      <c r="D1" s="49"/>
      <c r="E1" s="49"/>
      <c r="F1" s="50"/>
      <c r="G1" s="23" t="s">
        <v>7</v>
      </c>
      <c r="K1" s="2" t="s">
        <v>10</v>
      </c>
      <c r="L1" s="12" t="s">
        <v>11</v>
      </c>
      <c r="M1" s="12" t="s">
        <v>12</v>
      </c>
      <c r="N1" s="12" t="s">
        <v>17</v>
      </c>
      <c r="O1" s="12" t="s">
        <v>18</v>
      </c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</row>
    <row r="2" spans="2:117" thickBot="1" x14ac:dyDescent="0.4">
      <c r="B2" s="24" t="s">
        <v>0</v>
      </c>
      <c r="C2" s="17" t="s">
        <v>3</v>
      </c>
      <c r="D2" s="17" t="s">
        <v>4</v>
      </c>
      <c r="E2" s="44" t="s">
        <v>8</v>
      </c>
      <c r="F2" s="45" t="s">
        <v>5</v>
      </c>
      <c r="G2" s="25" t="s">
        <v>1</v>
      </c>
      <c r="K2" s="5">
        <v>0.01</v>
      </c>
      <c r="L2" s="1">
        <f t="shared" ref="L2:L57" si="0">+($K2*$B$3)*(1-$B$3)</f>
        <v>1.5999999999999996E-3</v>
      </c>
      <c r="M2" s="1">
        <f t="shared" ref="M2:M57" si="1">+$K2*$C$3*(1-$C$3)</f>
        <v>1.6000000000000001E-3</v>
      </c>
      <c r="N2" s="14">
        <f t="shared" ref="N2:N57" si="2">(-($B$3+$L2)*$E$3^$G$3+($C$3+$L2)*($F$3^$G$3))/((-2*$L2*($E$3^$G$3))+(2*$L2*($F$3^$G$3)))</f>
        <v>34.949884689084449</v>
      </c>
      <c r="O2" s="16">
        <f t="shared" ref="O2:O57" si="3">(($B$3*($E$3^$G$3))-L2*($E$3^$G$3)-$C$3*($F$3^$G$3)+L2*($F$3^$G$3))/((2*L2*($F$3^$G$3))-(2*L2*($E$3^$G$3)))</f>
        <v>-33.949884689084456</v>
      </c>
      <c r="T2" s="30"/>
      <c r="U2" s="31"/>
      <c r="V2" s="32"/>
      <c r="W2" s="32"/>
      <c r="X2" s="32"/>
      <c r="Y2" s="32"/>
      <c r="Z2" s="32"/>
      <c r="AA2" s="32"/>
    </row>
    <row r="3" spans="2:117" thickBot="1" x14ac:dyDescent="0.4">
      <c r="B3" s="26">
        <v>0.8</v>
      </c>
      <c r="C3" s="27">
        <v>0.2</v>
      </c>
      <c r="D3" s="21">
        <v>1.2</v>
      </c>
      <c r="E3" s="27">
        <f>1/B3</f>
        <v>1.25</v>
      </c>
      <c r="F3" s="28">
        <f>+D3/C3</f>
        <v>5.9999999999999991</v>
      </c>
      <c r="G3" s="29">
        <v>1.3</v>
      </c>
      <c r="K3" s="5">
        <v>0.05</v>
      </c>
      <c r="L3" s="1">
        <f t="shared" si="0"/>
        <v>8.0000000000000002E-3</v>
      </c>
      <c r="M3" s="1">
        <f t="shared" si="1"/>
        <v>8.0000000000000019E-3</v>
      </c>
      <c r="N3" s="16">
        <f t="shared" si="2"/>
        <v>7.3899769378168889</v>
      </c>
      <c r="O3" s="16">
        <f t="shared" si="3"/>
        <v>-6.3899769378168916</v>
      </c>
    </row>
    <row r="4" spans="2:117" x14ac:dyDescent="0.35">
      <c r="B4" s="46" t="s">
        <v>16</v>
      </c>
      <c r="C4" s="46"/>
      <c r="D4" s="46"/>
      <c r="E4" s="46"/>
      <c r="F4" s="46"/>
      <c r="G4" s="46"/>
      <c r="K4" s="5">
        <v>0.1</v>
      </c>
      <c r="L4" s="1">
        <f t="shared" si="0"/>
        <v>1.6E-2</v>
      </c>
      <c r="M4" s="1">
        <f t="shared" si="1"/>
        <v>1.6000000000000004E-2</v>
      </c>
      <c r="N4" s="16">
        <f t="shared" si="2"/>
        <v>3.9449884689084462</v>
      </c>
      <c r="O4" s="16">
        <f t="shared" si="3"/>
        <v>-2.9449884689084453</v>
      </c>
    </row>
    <row r="5" spans="2:117" ht="14.45" x14ac:dyDescent="0.35">
      <c r="K5" s="5">
        <v>0.15</v>
      </c>
      <c r="L5" s="1">
        <f t="shared" si="0"/>
        <v>2.3999999999999994E-2</v>
      </c>
      <c r="M5" s="1">
        <f t="shared" si="1"/>
        <v>2.4E-2</v>
      </c>
      <c r="N5" s="16">
        <f t="shared" si="2"/>
        <v>2.7966589792722978</v>
      </c>
      <c r="O5" s="16">
        <f t="shared" si="3"/>
        <v>-1.7966589792722976</v>
      </c>
    </row>
    <row r="6" spans="2:117" ht="15.6" x14ac:dyDescent="0.35">
      <c r="B6" s="19"/>
      <c r="F6" s="20"/>
      <c r="G6" s="2"/>
      <c r="K6" s="5">
        <v>0.2</v>
      </c>
      <c r="L6" s="1">
        <f t="shared" si="0"/>
        <v>3.2000000000000001E-2</v>
      </c>
      <c r="M6" s="1">
        <f t="shared" si="1"/>
        <v>3.2000000000000008E-2</v>
      </c>
      <c r="N6" s="16">
        <f t="shared" si="2"/>
        <v>2.2224942344542225</v>
      </c>
      <c r="O6" s="16">
        <f t="shared" si="3"/>
        <v>-1.2224942344542227</v>
      </c>
    </row>
    <row r="7" spans="2:117" ht="15.6" x14ac:dyDescent="0.35">
      <c r="B7" s="19"/>
      <c r="G7" s="2"/>
      <c r="K7" s="5">
        <v>0.25</v>
      </c>
      <c r="L7" s="1">
        <f t="shared" si="0"/>
        <v>3.9999999999999994E-2</v>
      </c>
      <c r="M7" s="1">
        <f t="shared" si="1"/>
        <v>4.0000000000000008E-2</v>
      </c>
      <c r="N7" s="16">
        <f t="shared" si="2"/>
        <v>1.8779953875633781</v>
      </c>
      <c r="O7" s="16">
        <f t="shared" si="3"/>
        <v>-0.87799538756337836</v>
      </c>
    </row>
    <row r="8" spans="2:117" ht="15.6" x14ac:dyDescent="0.35">
      <c r="B8" s="19"/>
      <c r="G8" s="2"/>
      <c r="K8" s="5">
        <v>0.3</v>
      </c>
      <c r="L8" s="1">
        <f t="shared" si="0"/>
        <v>4.7999999999999987E-2</v>
      </c>
      <c r="M8" s="1">
        <f t="shared" si="1"/>
        <v>4.8000000000000001E-2</v>
      </c>
      <c r="N8" s="14">
        <f t="shared" si="2"/>
        <v>1.6483294896361484</v>
      </c>
      <c r="O8" s="16">
        <f t="shared" si="3"/>
        <v>-0.64832948963614856</v>
      </c>
    </row>
    <row r="9" spans="2:117" ht="14.45" x14ac:dyDescent="0.35">
      <c r="G9" s="2"/>
      <c r="K9" s="5">
        <v>0.35</v>
      </c>
      <c r="L9" s="1">
        <f t="shared" si="0"/>
        <v>5.599999999999998E-2</v>
      </c>
      <c r="M9" s="1">
        <f t="shared" si="1"/>
        <v>5.5999999999999994E-2</v>
      </c>
      <c r="N9" s="14">
        <f t="shared" si="2"/>
        <v>1.4842824196881279</v>
      </c>
      <c r="O9" s="16">
        <f t="shared" si="3"/>
        <v>-0.48428241968812769</v>
      </c>
    </row>
    <row r="10" spans="2:117" ht="14.45" x14ac:dyDescent="0.35">
      <c r="G10" s="2"/>
      <c r="K10" s="5">
        <v>0.4</v>
      </c>
      <c r="L10" s="1">
        <f t="shared" si="0"/>
        <v>6.4000000000000001E-2</v>
      </c>
      <c r="M10" s="1">
        <f t="shared" si="1"/>
        <v>6.4000000000000015E-2</v>
      </c>
      <c r="N10" s="14">
        <f t="shared" si="2"/>
        <v>1.3612471172271112</v>
      </c>
      <c r="O10" s="16">
        <f t="shared" si="3"/>
        <v>-0.36124711722711123</v>
      </c>
    </row>
    <row r="11" spans="2:117" ht="14.45" x14ac:dyDescent="0.35">
      <c r="G11" s="2"/>
      <c r="K11" s="5">
        <v>0.45</v>
      </c>
      <c r="L11" s="1">
        <f t="shared" si="0"/>
        <v>7.1999999999999995E-2</v>
      </c>
      <c r="M11" s="1">
        <f t="shared" si="1"/>
        <v>7.2000000000000008E-2</v>
      </c>
      <c r="N11" s="14">
        <f t="shared" si="2"/>
        <v>1.2655529930907661</v>
      </c>
      <c r="O11" s="16">
        <f t="shared" si="3"/>
        <v>-0.26555299309076574</v>
      </c>
    </row>
    <row r="12" spans="2:117" ht="14.45" x14ac:dyDescent="0.35">
      <c r="G12" s="2"/>
      <c r="K12" s="5">
        <v>0.5</v>
      </c>
      <c r="L12" s="1">
        <f t="shared" si="0"/>
        <v>7.9999999999999988E-2</v>
      </c>
      <c r="M12" s="1">
        <f t="shared" si="1"/>
        <v>8.0000000000000016E-2</v>
      </c>
      <c r="N12" s="14">
        <f t="shared" si="2"/>
        <v>1.1889976937816893</v>
      </c>
      <c r="O12" s="16">
        <f t="shared" si="3"/>
        <v>-0.18899769378168924</v>
      </c>
    </row>
    <row r="13" spans="2:117" ht="14.45" x14ac:dyDescent="0.35">
      <c r="G13" s="2"/>
      <c r="K13" s="5">
        <v>0.55000000000000004</v>
      </c>
      <c r="L13" s="1">
        <f t="shared" si="0"/>
        <v>8.7999999999999995E-2</v>
      </c>
      <c r="M13" s="1">
        <f t="shared" si="1"/>
        <v>8.8000000000000023E-2</v>
      </c>
      <c r="N13" s="14">
        <f t="shared" si="2"/>
        <v>1.1263615398015359</v>
      </c>
      <c r="O13" s="16">
        <f t="shared" si="3"/>
        <v>-0.12636153980153561</v>
      </c>
    </row>
    <row r="14" spans="2:117" ht="14.45" x14ac:dyDescent="0.35">
      <c r="G14" s="2"/>
      <c r="K14" s="5">
        <v>0.6</v>
      </c>
      <c r="L14" s="1">
        <f t="shared" si="0"/>
        <v>9.5999999999999974E-2</v>
      </c>
      <c r="M14" s="1">
        <f t="shared" si="1"/>
        <v>9.6000000000000002E-2</v>
      </c>
      <c r="N14" s="14">
        <f t="shared" si="2"/>
        <v>1.0741647448180744</v>
      </c>
      <c r="O14" s="16">
        <f t="shared" si="3"/>
        <v>-7.4164744818074294E-2</v>
      </c>
    </row>
    <row r="15" spans="2:117" x14ac:dyDescent="0.25">
      <c r="G15" s="2"/>
      <c r="K15" s="5">
        <v>0.65</v>
      </c>
      <c r="L15" s="1">
        <f t="shared" si="0"/>
        <v>0.10399999999999998</v>
      </c>
      <c r="M15" s="1">
        <f t="shared" si="1"/>
        <v>0.10400000000000001</v>
      </c>
      <c r="N15" s="14">
        <f t="shared" si="2"/>
        <v>1.0299982259859148</v>
      </c>
      <c r="O15" s="16">
        <f t="shared" si="3"/>
        <v>-2.9998225985914787E-2</v>
      </c>
    </row>
    <row r="16" spans="2:117" x14ac:dyDescent="0.25">
      <c r="G16" s="2"/>
      <c r="K16" s="5">
        <v>0.7</v>
      </c>
      <c r="L16" s="1">
        <f t="shared" si="0"/>
        <v>0.11199999999999996</v>
      </c>
      <c r="M16" s="1">
        <f t="shared" si="1"/>
        <v>0.11199999999999999</v>
      </c>
      <c r="N16" s="14">
        <f t="shared" si="2"/>
        <v>0.99214120984406362</v>
      </c>
      <c r="O16" s="16">
        <f t="shared" si="3"/>
        <v>7.8587901559361677E-3</v>
      </c>
    </row>
    <row r="17" spans="7:24" x14ac:dyDescent="0.25">
      <c r="G17" s="2"/>
      <c r="K17" s="5">
        <v>0.75</v>
      </c>
      <c r="L17" s="13">
        <f t="shared" si="0"/>
        <v>0.12</v>
      </c>
      <c r="M17" s="1">
        <f t="shared" si="1"/>
        <v>0.12000000000000002</v>
      </c>
      <c r="N17" s="14">
        <f t="shared" si="2"/>
        <v>0.95933179585445927</v>
      </c>
      <c r="O17" s="16">
        <f t="shared" si="3"/>
        <v>4.0668204145540524E-2</v>
      </c>
    </row>
    <row r="18" spans="7:24" x14ac:dyDescent="0.25">
      <c r="G18" s="2"/>
      <c r="K18" s="5">
        <v>0.8</v>
      </c>
      <c r="L18" s="1">
        <f t="shared" si="0"/>
        <v>0.128</v>
      </c>
      <c r="M18" s="1">
        <f t="shared" si="1"/>
        <v>0.12800000000000003</v>
      </c>
      <c r="N18" s="14">
        <f t="shared" si="2"/>
        <v>0.9306235586135555</v>
      </c>
      <c r="O18" s="16">
        <f t="shared" si="3"/>
        <v>6.9376441386444332E-2</v>
      </c>
    </row>
    <row r="19" spans="7:24" x14ac:dyDescent="0.25">
      <c r="G19" s="2"/>
      <c r="K19" s="5">
        <v>0.85</v>
      </c>
      <c r="L19" s="1">
        <f t="shared" si="0"/>
        <v>0.13599999999999998</v>
      </c>
      <c r="M19" s="1">
        <f t="shared" si="1"/>
        <v>0.13600000000000001</v>
      </c>
      <c r="N19" s="14">
        <f t="shared" si="2"/>
        <v>0.90529276104805223</v>
      </c>
      <c r="O19" s="16">
        <f t="shared" si="3"/>
        <v>9.4707238951947534E-2</v>
      </c>
      <c r="P19" s="42"/>
    </row>
    <row r="20" spans="7:24" x14ac:dyDescent="0.25">
      <c r="G20" s="2"/>
      <c r="K20" s="5">
        <v>0.9</v>
      </c>
      <c r="L20" s="1">
        <f t="shared" si="0"/>
        <v>0.14399999999999999</v>
      </c>
      <c r="M20" s="1">
        <f t="shared" si="1"/>
        <v>0.14400000000000002</v>
      </c>
      <c r="N20" s="14">
        <f t="shared" si="2"/>
        <v>0.88277649654538282</v>
      </c>
      <c r="O20" s="16">
        <f t="shared" si="3"/>
        <v>0.11722350345461713</v>
      </c>
    </row>
    <row r="21" spans="7:24" x14ac:dyDescent="0.25">
      <c r="G21" s="2"/>
      <c r="K21" s="5">
        <v>0.95</v>
      </c>
      <c r="L21" s="1">
        <f t="shared" si="0"/>
        <v>0.15199999999999997</v>
      </c>
      <c r="M21" s="1">
        <f t="shared" si="1"/>
        <v>0.15200000000000002</v>
      </c>
      <c r="N21" s="14">
        <f t="shared" si="2"/>
        <v>0.86263036514825742</v>
      </c>
      <c r="O21" s="16">
        <f t="shared" si="3"/>
        <v>0.13736963485174247</v>
      </c>
    </row>
    <row r="22" spans="7:24" x14ac:dyDescent="0.25">
      <c r="G22" s="2"/>
      <c r="K22" s="5">
        <v>1</v>
      </c>
      <c r="L22" s="1">
        <f t="shared" si="0"/>
        <v>0.15999999999999998</v>
      </c>
      <c r="M22" s="1">
        <f t="shared" si="1"/>
        <v>0.16000000000000003</v>
      </c>
      <c r="N22" s="14">
        <f t="shared" si="2"/>
        <v>0.84449884689084453</v>
      </c>
      <c r="O22" s="16">
        <f t="shared" si="3"/>
        <v>0.15550115310915541</v>
      </c>
    </row>
    <row r="23" spans="7:24" x14ac:dyDescent="0.25">
      <c r="K23" s="5">
        <v>1.05</v>
      </c>
      <c r="L23" s="1">
        <f t="shared" si="0"/>
        <v>0.16799999999999998</v>
      </c>
      <c r="M23" s="1">
        <f t="shared" si="1"/>
        <v>0.16800000000000004</v>
      </c>
      <c r="N23" s="14">
        <f t="shared" si="2"/>
        <v>0.8280941398960423</v>
      </c>
      <c r="O23" s="16">
        <f t="shared" si="3"/>
        <v>0.17190586010395761</v>
      </c>
    </row>
    <row r="24" spans="7:24" x14ac:dyDescent="0.25">
      <c r="K24" s="5">
        <v>1.1000000000000001</v>
      </c>
      <c r="L24" s="1">
        <f t="shared" si="0"/>
        <v>0.17599999999999999</v>
      </c>
      <c r="M24" s="1">
        <f t="shared" si="1"/>
        <v>0.17600000000000005</v>
      </c>
      <c r="N24" s="14">
        <f t="shared" si="2"/>
        <v>0.81318076990076782</v>
      </c>
      <c r="O24" s="16">
        <f t="shared" si="3"/>
        <v>0.18681923009923221</v>
      </c>
    </row>
    <row r="25" spans="7:24" x14ac:dyDescent="0.25">
      <c r="K25" s="5">
        <v>1.1499999999999999</v>
      </c>
      <c r="L25" s="1">
        <f t="shared" si="0"/>
        <v>0.18399999999999994</v>
      </c>
      <c r="M25" s="1">
        <f t="shared" si="1"/>
        <v>0.184</v>
      </c>
      <c r="N25" s="14">
        <f t="shared" si="2"/>
        <v>0.79956421468769101</v>
      </c>
      <c r="O25" s="16">
        <f t="shared" si="3"/>
        <v>0.20043578531230899</v>
      </c>
      <c r="W25" s="14"/>
      <c r="X25" s="14"/>
    </row>
    <row r="26" spans="7:24" x14ac:dyDescent="0.25">
      <c r="K26" s="5">
        <v>1.2</v>
      </c>
      <c r="L26" s="1">
        <f t="shared" si="0"/>
        <v>0.19199999999999995</v>
      </c>
      <c r="M26" s="1">
        <f t="shared" si="1"/>
        <v>0.192</v>
      </c>
      <c r="N26" s="14">
        <f t="shared" si="2"/>
        <v>0.78708237240903722</v>
      </c>
      <c r="O26" s="16">
        <f t="shared" si="3"/>
        <v>0.2129176275909628</v>
      </c>
    </row>
    <row r="27" spans="7:24" x14ac:dyDescent="0.25">
      <c r="K27" s="5">
        <v>1.25</v>
      </c>
      <c r="L27" s="1">
        <f t="shared" si="0"/>
        <v>0.19999999999999996</v>
      </c>
      <c r="M27" s="1">
        <f t="shared" si="1"/>
        <v>0.2</v>
      </c>
      <c r="N27" s="14">
        <f t="shared" si="2"/>
        <v>0.77559907751267565</v>
      </c>
      <c r="O27" s="16">
        <f t="shared" si="3"/>
        <v>0.22440092248732429</v>
      </c>
    </row>
    <row r="28" spans="7:24" x14ac:dyDescent="0.25">
      <c r="K28" s="5">
        <v>1.3</v>
      </c>
      <c r="L28" s="1">
        <f t="shared" si="0"/>
        <v>0.20799999999999996</v>
      </c>
      <c r="M28" s="1">
        <f t="shared" si="1"/>
        <v>0.20800000000000002</v>
      </c>
      <c r="N28" s="14">
        <f t="shared" si="2"/>
        <v>0.76499911299295753</v>
      </c>
      <c r="O28" s="16">
        <f t="shared" si="3"/>
        <v>0.23500088700704261</v>
      </c>
    </row>
    <row r="29" spans="7:24" x14ac:dyDescent="0.25">
      <c r="K29" s="5">
        <v>1.35</v>
      </c>
      <c r="L29" s="1">
        <f t="shared" si="0"/>
        <v>0.21599999999999997</v>
      </c>
      <c r="M29" s="1">
        <f t="shared" si="1"/>
        <v>0.21600000000000003</v>
      </c>
      <c r="N29" s="14">
        <f t="shared" si="2"/>
        <v>0.75518433103025528</v>
      </c>
      <c r="O29" s="16">
        <f t="shared" si="3"/>
        <v>0.24481566896974477</v>
      </c>
    </row>
    <row r="30" spans="7:24" s="31" customFormat="1" x14ac:dyDescent="0.25">
      <c r="K30" s="5">
        <v>1.4</v>
      </c>
      <c r="L30" s="1">
        <f t="shared" si="0"/>
        <v>0.22399999999999992</v>
      </c>
      <c r="M30" s="1">
        <f t="shared" si="1"/>
        <v>0.22399999999999998</v>
      </c>
      <c r="N30" s="14">
        <f t="shared" si="2"/>
        <v>0.74607060492203181</v>
      </c>
      <c r="O30" s="16">
        <f t="shared" si="3"/>
        <v>0.25392939507796813</v>
      </c>
    </row>
    <row r="31" spans="7:24" s="31" customFormat="1" x14ac:dyDescent="0.25">
      <c r="K31" s="5">
        <v>1.45</v>
      </c>
      <c r="L31" s="1">
        <f t="shared" si="0"/>
        <v>0.23199999999999993</v>
      </c>
      <c r="M31" s="1">
        <f t="shared" si="1"/>
        <v>0.23199999999999998</v>
      </c>
      <c r="N31" s="14">
        <f t="shared" si="2"/>
        <v>0.73758541164885838</v>
      </c>
      <c r="O31" s="16">
        <f t="shared" si="3"/>
        <v>0.26241458835114156</v>
      </c>
    </row>
    <row r="32" spans="7:24" x14ac:dyDescent="0.25">
      <c r="K32" s="5">
        <v>1.5</v>
      </c>
      <c r="L32" s="1">
        <f t="shared" si="0"/>
        <v>0.24</v>
      </c>
      <c r="M32" s="1">
        <f t="shared" si="1"/>
        <v>0.24000000000000005</v>
      </c>
      <c r="N32" s="14">
        <f t="shared" si="2"/>
        <v>0.72966589792722969</v>
      </c>
      <c r="O32" s="16">
        <f t="shared" si="3"/>
        <v>0.27033410207277025</v>
      </c>
    </row>
    <row r="33" spans="11:15" x14ac:dyDescent="0.25">
      <c r="K33" s="5">
        <v>1.55</v>
      </c>
      <c r="L33" s="1">
        <f t="shared" si="0"/>
        <v>0.248</v>
      </c>
      <c r="M33" s="1">
        <f t="shared" si="1"/>
        <v>0.24800000000000005</v>
      </c>
      <c r="N33" s="14">
        <f t="shared" si="2"/>
        <v>0.72225732057473846</v>
      </c>
      <c r="O33" s="16">
        <f t="shared" si="3"/>
        <v>0.2777426794252616</v>
      </c>
    </row>
    <row r="34" spans="11:15" x14ac:dyDescent="0.25">
      <c r="K34" s="5">
        <v>1.6</v>
      </c>
      <c r="L34" s="1">
        <f t="shared" si="0"/>
        <v>0.25600000000000001</v>
      </c>
      <c r="M34" s="1">
        <f t="shared" si="1"/>
        <v>0.25600000000000006</v>
      </c>
      <c r="N34" s="14">
        <f t="shared" si="2"/>
        <v>0.71531177930677781</v>
      </c>
      <c r="O34" s="16">
        <f t="shared" si="3"/>
        <v>0.28468822069322219</v>
      </c>
    </row>
    <row r="35" spans="11:15" x14ac:dyDescent="0.25">
      <c r="K35" s="5">
        <v>1.65</v>
      </c>
      <c r="L35" s="1">
        <f t="shared" si="0"/>
        <v>0.26399999999999996</v>
      </c>
      <c r="M35" s="1">
        <f t="shared" si="1"/>
        <v>0.26400000000000001</v>
      </c>
      <c r="N35" s="14">
        <f t="shared" si="2"/>
        <v>0.70878717993384532</v>
      </c>
      <c r="O35" s="16">
        <f t="shared" si="3"/>
        <v>0.29121282006615484</v>
      </c>
    </row>
    <row r="36" spans="11:15" x14ac:dyDescent="0.25">
      <c r="K36" s="5">
        <v>1.7</v>
      </c>
      <c r="L36" s="1">
        <f t="shared" si="0"/>
        <v>0.27199999999999996</v>
      </c>
      <c r="M36" s="1">
        <f t="shared" si="1"/>
        <v>0.27200000000000002</v>
      </c>
      <c r="N36" s="14">
        <f t="shared" si="2"/>
        <v>0.70264638052402628</v>
      </c>
      <c r="O36" s="16">
        <f t="shared" si="3"/>
        <v>0.29735361947597372</v>
      </c>
    </row>
    <row r="37" spans="11:15" x14ac:dyDescent="0.25">
      <c r="K37" s="5">
        <v>1.75</v>
      </c>
      <c r="L37" s="1">
        <f t="shared" si="0"/>
        <v>0.27999999999999997</v>
      </c>
      <c r="M37" s="1">
        <f t="shared" si="1"/>
        <v>0.28000000000000003</v>
      </c>
      <c r="N37" s="14">
        <f t="shared" si="2"/>
        <v>0.69685648393762545</v>
      </c>
      <c r="O37" s="16">
        <f t="shared" si="3"/>
        <v>0.30314351606237455</v>
      </c>
    </row>
    <row r="38" spans="11:15" x14ac:dyDescent="0.25">
      <c r="K38" s="5">
        <v>1.8</v>
      </c>
      <c r="L38" s="1">
        <f t="shared" si="0"/>
        <v>0.28799999999999998</v>
      </c>
      <c r="M38" s="1">
        <f t="shared" si="1"/>
        <v>0.28800000000000003</v>
      </c>
      <c r="N38" s="14">
        <f t="shared" si="2"/>
        <v>0.69138824827269141</v>
      </c>
      <c r="O38" s="16">
        <f t="shared" si="3"/>
        <v>0.30861175172730854</v>
      </c>
    </row>
    <row r="39" spans="11:15" x14ac:dyDescent="0.25">
      <c r="K39" s="5">
        <v>1.85</v>
      </c>
      <c r="L39" s="1">
        <f t="shared" si="0"/>
        <v>0.29599999999999999</v>
      </c>
      <c r="M39" s="1">
        <f t="shared" si="1"/>
        <v>0.29600000000000004</v>
      </c>
      <c r="N39" s="14">
        <f t="shared" si="2"/>
        <v>0.68621559291396994</v>
      </c>
      <c r="O39" s="16">
        <f t="shared" si="3"/>
        <v>0.31378440708602995</v>
      </c>
    </row>
    <row r="40" spans="11:15" x14ac:dyDescent="0.25">
      <c r="K40" s="5">
        <v>1.9</v>
      </c>
      <c r="L40" s="1">
        <f t="shared" si="0"/>
        <v>0.30399999999999994</v>
      </c>
      <c r="M40" s="1">
        <f t="shared" si="1"/>
        <v>0.30400000000000005</v>
      </c>
      <c r="N40" s="14">
        <f t="shared" si="2"/>
        <v>0.68131518257412882</v>
      </c>
      <c r="O40" s="16">
        <f t="shared" si="3"/>
        <v>0.31868481742587124</v>
      </c>
    </row>
    <row r="41" spans="11:15" x14ac:dyDescent="0.25">
      <c r="K41" s="5">
        <v>1.95</v>
      </c>
      <c r="L41" s="1">
        <f t="shared" si="0"/>
        <v>0.31199999999999994</v>
      </c>
      <c r="M41" s="1">
        <f t="shared" si="1"/>
        <v>0.31200000000000006</v>
      </c>
      <c r="N41" s="14">
        <f t="shared" si="2"/>
        <v>0.67666607532863832</v>
      </c>
      <c r="O41" s="16">
        <f t="shared" si="3"/>
        <v>0.32333392467136174</v>
      </c>
    </row>
    <row r="42" spans="11:15" x14ac:dyDescent="0.25">
      <c r="K42" s="5">
        <v>2</v>
      </c>
      <c r="L42" s="1">
        <f t="shared" si="0"/>
        <v>0.31999999999999995</v>
      </c>
      <c r="M42" s="1">
        <f t="shared" si="1"/>
        <v>0.32000000000000006</v>
      </c>
      <c r="N42" s="14">
        <f t="shared" si="2"/>
        <v>0.67224942344542227</v>
      </c>
      <c r="O42" s="16">
        <f t="shared" si="3"/>
        <v>0.32775057655457773</v>
      </c>
    </row>
    <row r="43" spans="11:15" x14ac:dyDescent="0.25">
      <c r="K43" s="5">
        <v>2.0499999999999998</v>
      </c>
      <c r="L43" s="1">
        <f t="shared" si="0"/>
        <v>0.3279999999999999</v>
      </c>
      <c r="M43" s="1">
        <f t="shared" si="1"/>
        <v>0.32800000000000001</v>
      </c>
      <c r="N43" s="14">
        <f t="shared" si="2"/>
        <v>0.66804821799553404</v>
      </c>
      <c r="O43" s="16">
        <f t="shared" si="3"/>
        <v>0.33195178200446607</v>
      </c>
    </row>
    <row r="44" spans="11:15" x14ac:dyDescent="0.25">
      <c r="K44" s="5">
        <v>2.1</v>
      </c>
      <c r="L44" s="1">
        <f t="shared" si="0"/>
        <v>0.33599999999999997</v>
      </c>
      <c r="M44" s="1">
        <f t="shared" si="1"/>
        <v>0.33600000000000008</v>
      </c>
      <c r="N44" s="14">
        <f t="shared" si="2"/>
        <v>0.66404706994802121</v>
      </c>
      <c r="O44" s="16">
        <f t="shared" si="3"/>
        <v>0.33595293005197885</v>
      </c>
    </row>
    <row r="45" spans="11:15" x14ac:dyDescent="0.25">
      <c r="K45" s="5">
        <v>2.15</v>
      </c>
      <c r="L45" s="1">
        <f t="shared" si="0"/>
        <v>0.34399999999999992</v>
      </c>
      <c r="M45" s="1">
        <f t="shared" si="1"/>
        <v>0.34400000000000003</v>
      </c>
      <c r="N45" s="14">
        <f t="shared" si="2"/>
        <v>0.66023202180969509</v>
      </c>
      <c r="O45" s="16">
        <f t="shared" si="3"/>
        <v>0.33976797819030485</v>
      </c>
    </row>
    <row r="46" spans="11:15" x14ac:dyDescent="0.25">
      <c r="K46" s="5">
        <v>2.2000000000000002</v>
      </c>
      <c r="L46" s="1">
        <f t="shared" si="0"/>
        <v>0.35199999999999998</v>
      </c>
      <c r="M46" s="1">
        <f t="shared" si="1"/>
        <v>0.35200000000000009</v>
      </c>
      <c r="N46" s="14">
        <f t="shared" si="2"/>
        <v>0.65659038495038402</v>
      </c>
      <c r="O46" s="16">
        <f t="shared" si="3"/>
        <v>0.34340961504961609</v>
      </c>
    </row>
    <row r="47" spans="11:15" x14ac:dyDescent="0.25">
      <c r="K47" s="5">
        <v>2.25</v>
      </c>
      <c r="L47" s="1">
        <f t="shared" si="0"/>
        <v>0.35999999999999993</v>
      </c>
      <c r="M47" s="1">
        <f t="shared" si="1"/>
        <v>0.36000000000000004</v>
      </c>
      <c r="N47" s="14">
        <f t="shared" si="2"/>
        <v>0.65311059861815313</v>
      </c>
      <c r="O47" s="16">
        <f t="shared" si="3"/>
        <v>0.34688940138184682</v>
      </c>
    </row>
    <row r="48" spans="11:15" x14ac:dyDescent="0.25">
      <c r="K48" s="5">
        <v>2.2999999999999998</v>
      </c>
      <c r="L48" s="1">
        <f t="shared" si="0"/>
        <v>0.36799999999999988</v>
      </c>
      <c r="M48" s="1">
        <f t="shared" si="1"/>
        <v>0.36799999999999999</v>
      </c>
      <c r="N48" s="14">
        <f t="shared" si="2"/>
        <v>0.64978210734384545</v>
      </c>
      <c r="O48" s="16">
        <f t="shared" si="3"/>
        <v>0.35021789265615455</v>
      </c>
    </row>
    <row r="49" spans="11:15" x14ac:dyDescent="0.25">
      <c r="K49" s="5">
        <v>2.35</v>
      </c>
      <c r="L49" s="1">
        <f t="shared" si="0"/>
        <v>0.37599999999999995</v>
      </c>
      <c r="M49" s="1">
        <f t="shared" si="1"/>
        <v>0.37600000000000006</v>
      </c>
      <c r="N49" s="14">
        <f t="shared" si="2"/>
        <v>0.64659525399610407</v>
      </c>
      <c r="O49" s="16">
        <f t="shared" si="3"/>
        <v>0.35340474600389599</v>
      </c>
    </row>
    <row r="50" spans="11:15" x14ac:dyDescent="0.25">
      <c r="K50" s="5">
        <v>2.4</v>
      </c>
      <c r="L50" s="1">
        <f t="shared" si="0"/>
        <v>0.3839999999999999</v>
      </c>
      <c r="M50" s="1">
        <f t="shared" si="1"/>
        <v>0.38400000000000001</v>
      </c>
      <c r="N50" s="14">
        <f t="shared" si="2"/>
        <v>0.64354118620451839</v>
      </c>
      <c r="O50" s="16">
        <f t="shared" si="3"/>
        <v>0.35645881379548139</v>
      </c>
    </row>
    <row r="51" spans="11:15" x14ac:dyDescent="0.25">
      <c r="K51" s="5">
        <v>2.4500000000000002</v>
      </c>
      <c r="L51" s="1">
        <f t="shared" si="0"/>
        <v>0.39199999999999996</v>
      </c>
      <c r="M51" s="1">
        <f t="shared" si="1"/>
        <v>0.39200000000000007</v>
      </c>
      <c r="N51" s="14">
        <f t="shared" si="2"/>
        <v>0.64061177424116111</v>
      </c>
      <c r="O51" s="16">
        <f t="shared" si="3"/>
        <v>0.35938822575883894</v>
      </c>
    </row>
    <row r="52" spans="11:15" x14ac:dyDescent="0.25">
      <c r="K52" s="5">
        <v>2.5</v>
      </c>
      <c r="L52" s="1">
        <f t="shared" si="0"/>
        <v>0.39999999999999991</v>
      </c>
      <c r="M52" s="1">
        <f t="shared" si="1"/>
        <v>0.4</v>
      </c>
      <c r="N52" s="14">
        <f t="shared" si="2"/>
        <v>0.63779953875633777</v>
      </c>
      <c r="O52" s="16">
        <f t="shared" si="3"/>
        <v>0.36220046124366218</v>
      </c>
    </row>
    <row r="53" spans="11:15" x14ac:dyDescent="0.25">
      <c r="K53" s="5">
        <v>2.5499999999999998</v>
      </c>
      <c r="L53" s="1">
        <f t="shared" si="0"/>
        <v>0.40799999999999992</v>
      </c>
      <c r="M53" s="1">
        <f t="shared" si="1"/>
        <v>0.40800000000000003</v>
      </c>
      <c r="N53" s="14">
        <f t="shared" si="2"/>
        <v>0.63509758701601737</v>
      </c>
      <c r="O53" s="16">
        <f t="shared" si="3"/>
        <v>0.36490241298398246</v>
      </c>
    </row>
    <row r="54" spans="11:15" x14ac:dyDescent="0.25">
      <c r="K54" s="5">
        <v>2.6</v>
      </c>
      <c r="L54" s="1">
        <f t="shared" si="0"/>
        <v>0.41599999999999993</v>
      </c>
      <c r="M54" s="1">
        <f t="shared" si="1"/>
        <v>0.41600000000000004</v>
      </c>
      <c r="N54" s="14">
        <f t="shared" si="2"/>
        <v>0.6324995564964786</v>
      </c>
      <c r="O54" s="16">
        <f t="shared" si="3"/>
        <v>0.36750044350352129</v>
      </c>
    </row>
    <row r="55" spans="11:15" x14ac:dyDescent="0.25">
      <c r="K55" s="5">
        <v>2.65</v>
      </c>
      <c r="L55" s="1">
        <f t="shared" si="0"/>
        <v>0.42399999999999993</v>
      </c>
      <c r="M55" s="1">
        <f t="shared" si="1"/>
        <v>0.42400000000000004</v>
      </c>
      <c r="N55" s="14">
        <f t="shared" si="2"/>
        <v>0.62999956486446962</v>
      </c>
      <c r="O55" s="16">
        <f t="shared" si="3"/>
        <v>0.37000043513553033</v>
      </c>
    </row>
    <row r="56" spans="11:15" x14ac:dyDescent="0.25">
      <c r="K56" s="5">
        <v>2.7</v>
      </c>
      <c r="L56" s="1">
        <f t="shared" si="0"/>
        <v>0.43199999999999994</v>
      </c>
      <c r="M56" s="1">
        <f t="shared" si="1"/>
        <v>0.43200000000000005</v>
      </c>
      <c r="N56" s="14">
        <f t="shared" si="2"/>
        <v>0.62759216551512753</v>
      </c>
      <c r="O56" s="16">
        <f t="shared" si="3"/>
        <v>0.37240783448487236</v>
      </c>
    </row>
    <row r="57" spans="11:15" x14ac:dyDescent="0.25">
      <c r="K57" s="5">
        <v>2.75</v>
      </c>
      <c r="L57" s="1">
        <f t="shared" si="0"/>
        <v>0.43999999999999995</v>
      </c>
      <c r="M57" s="1">
        <f t="shared" si="1"/>
        <v>0.44000000000000006</v>
      </c>
      <c r="N57" s="14">
        <f t="shared" si="2"/>
        <v>0.62527230796030708</v>
      </c>
      <c r="O57" s="16">
        <f t="shared" si="3"/>
        <v>0.37472769203969286</v>
      </c>
    </row>
  </sheetData>
  <mergeCells count="22">
    <mergeCell ref="AH1:AK1"/>
    <mergeCell ref="B1:F1"/>
    <mergeCell ref="R1:U1"/>
    <mergeCell ref="V1:Y1"/>
    <mergeCell ref="Z1:AC1"/>
    <mergeCell ref="AD1:AG1"/>
    <mergeCell ref="CH1:CK1"/>
    <mergeCell ref="CL1:CO1"/>
    <mergeCell ref="CP1:CS1"/>
    <mergeCell ref="B4:G4"/>
    <mergeCell ref="BJ1:BM1"/>
    <mergeCell ref="BN1:BQ1"/>
    <mergeCell ref="BR1:BU1"/>
    <mergeCell ref="BV1:BY1"/>
    <mergeCell ref="BZ1:CC1"/>
    <mergeCell ref="CD1:CG1"/>
    <mergeCell ref="AL1:AO1"/>
    <mergeCell ref="AP1:AS1"/>
    <mergeCell ref="AT1:AW1"/>
    <mergeCell ref="AX1:BA1"/>
    <mergeCell ref="BB1:BE1"/>
    <mergeCell ref="BF1:BI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5" tint="-0.499984740745262"/>
  </sheetPr>
  <dimension ref="B1:DM57"/>
  <sheetViews>
    <sheetView zoomScale="85" zoomScaleNormal="85" workbookViewId="0">
      <selection activeCell="B4" sqref="B4:G4"/>
    </sheetView>
  </sheetViews>
  <sheetFormatPr defaultColWidth="9.140625" defaultRowHeight="15" x14ac:dyDescent="0.25"/>
  <cols>
    <col min="1" max="1" width="11.42578125" style="1" bestFit="1" customWidth="1"/>
    <col min="2" max="4" width="9.140625" style="1"/>
    <col min="5" max="5" width="12.28515625" style="1" bestFit="1" customWidth="1"/>
    <col min="6" max="6" width="28.42578125" style="1" bestFit="1" customWidth="1"/>
    <col min="7" max="7" width="17.85546875" style="1" bestFit="1" customWidth="1"/>
    <col min="8" max="8" width="12.5703125" style="1" bestFit="1" customWidth="1"/>
    <col min="9" max="9" width="9.140625" style="1"/>
    <col min="10" max="10" width="12.5703125" style="1" bestFit="1" customWidth="1"/>
    <col min="11" max="11" width="9.140625" style="1"/>
    <col min="12" max="12" width="11.28515625" style="1" customWidth="1"/>
    <col min="13" max="13" width="10.85546875" style="1" bestFit="1" customWidth="1"/>
    <col min="14" max="14" width="26.42578125" style="1" bestFit="1" customWidth="1"/>
    <col min="15" max="15" width="34" style="1" bestFit="1" customWidth="1"/>
    <col min="16" max="16" width="40.5703125" style="1" bestFit="1" customWidth="1"/>
    <col min="17" max="16384" width="9.140625" style="1"/>
  </cols>
  <sheetData>
    <row r="1" spans="2:117" ht="15.75" thickBot="1" x14ac:dyDescent="0.3">
      <c r="B1" s="48" t="s">
        <v>9</v>
      </c>
      <c r="C1" s="49"/>
      <c r="D1" s="49"/>
      <c r="E1" s="49"/>
      <c r="F1" s="50"/>
      <c r="G1" s="23" t="s">
        <v>7</v>
      </c>
      <c r="K1" s="2" t="s">
        <v>10</v>
      </c>
      <c r="L1" s="12" t="s">
        <v>11</v>
      </c>
      <c r="M1" s="12" t="s">
        <v>12</v>
      </c>
      <c r="N1" s="12" t="s">
        <v>23</v>
      </c>
      <c r="O1" s="12" t="s">
        <v>24</v>
      </c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</row>
    <row r="2" spans="2:117" thickBot="1" x14ac:dyDescent="0.4">
      <c r="B2" s="24" t="s">
        <v>0</v>
      </c>
      <c r="C2" s="17" t="s">
        <v>3</v>
      </c>
      <c r="D2" s="17" t="s">
        <v>4</v>
      </c>
      <c r="E2" s="40" t="s">
        <v>8</v>
      </c>
      <c r="F2" s="41" t="s">
        <v>5</v>
      </c>
      <c r="G2" s="25" t="s">
        <v>1</v>
      </c>
      <c r="K2" s="5">
        <v>0.01</v>
      </c>
      <c r="L2" s="1">
        <f t="shared" ref="L2:L57" si="0">+($K2*$B$3)*(1-$B$3)</f>
        <v>1.5999999999999996E-3</v>
      </c>
      <c r="M2" s="1">
        <f t="shared" ref="M2:M57" si="1">+$K2*$C$3*(1-$C$3)</f>
        <v>1.6000000000000001E-3</v>
      </c>
      <c r="N2" s="14">
        <f t="shared" ref="N2:N57" si="2">(-($B$3+$L2)*$E$3^$G$3+($C$3+$L2)*($F$3^$G$3))/((-2*$L2*($E$3^$G$3))+(2*$L2*($F$3^$G$3)))</f>
        <v>25.965642356064624</v>
      </c>
      <c r="O2" s="16">
        <f t="shared" ref="O2:O57" si="3">(($B$3*($E$3^$G$3))-L2*($E$3^$G$3)-$C$3*($F$3^$G$3)+L2*($F$3^$G$3))/((2*L2*($F$3^$G$3))-(2*L2*($E$3^$G$3)))</f>
        <v>-24.965642356064627</v>
      </c>
      <c r="T2" s="30"/>
      <c r="U2" s="31"/>
      <c r="V2" s="32"/>
      <c r="W2" s="32"/>
      <c r="X2" s="32"/>
      <c r="Y2" s="32"/>
      <c r="Z2" s="32"/>
      <c r="AA2" s="32"/>
    </row>
    <row r="3" spans="2:117" thickBot="1" x14ac:dyDescent="0.4">
      <c r="B3" s="26">
        <v>0.8</v>
      </c>
      <c r="C3" s="27">
        <v>0.2</v>
      </c>
      <c r="D3" s="21">
        <v>1</v>
      </c>
      <c r="E3" s="27">
        <f>1/B3</f>
        <v>1.25</v>
      </c>
      <c r="F3" s="28">
        <f>+D3/C3</f>
        <v>5</v>
      </c>
      <c r="G3" s="29">
        <v>1.3</v>
      </c>
      <c r="K3" s="5">
        <v>0.05</v>
      </c>
      <c r="L3" s="1">
        <f t="shared" si="0"/>
        <v>8.0000000000000002E-3</v>
      </c>
      <c r="M3" s="1">
        <f t="shared" si="1"/>
        <v>8.0000000000000019E-3</v>
      </c>
      <c r="N3" s="16">
        <f t="shared" si="2"/>
        <v>5.5931284712129248</v>
      </c>
      <c r="O3" s="16">
        <f t="shared" si="3"/>
        <v>-4.5931284712129248</v>
      </c>
    </row>
    <row r="4" spans="2:117" x14ac:dyDescent="0.35">
      <c r="B4" s="46" t="s">
        <v>16</v>
      </c>
      <c r="C4" s="46"/>
      <c r="D4" s="46"/>
      <c r="E4" s="46"/>
      <c r="F4" s="46"/>
      <c r="G4" s="46"/>
      <c r="K4" s="5">
        <v>0.1</v>
      </c>
      <c r="L4" s="1">
        <f t="shared" si="0"/>
        <v>1.6E-2</v>
      </c>
      <c r="M4" s="1">
        <f t="shared" si="1"/>
        <v>1.6000000000000004E-2</v>
      </c>
      <c r="N4" s="16">
        <f t="shared" si="2"/>
        <v>3.0465642356064633</v>
      </c>
      <c r="O4" s="16">
        <f t="shared" si="3"/>
        <v>-2.0465642356064619</v>
      </c>
    </row>
    <row r="5" spans="2:117" ht="14.45" x14ac:dyDescent="0.35">
      <c r="K5" s="5">
        <v>0.15</v>
      </c>
      <c r="L5" s="1">
        <f t="shared" si="0"/>
        <v>2.3999999999999994E-2</v>
      </c>
      <c r="M5" s="1">
        <f t="shared" si="1"/>
        <v>2.4E-2</v>
      </c>
      <c r="N5" s="16">
        <f t="shared" si="2"/>
        <v>2.1977094904043084</v>
      </c>
      <c r="O5" s="16">
        <f t="shared" si="3"/>
        <v>-1.1977094904043089</v>
      </c>
    </row>
    <row r="6" spans="2:117" ht="15.6" x14ac:dyDescent="0.35">
      <c r="B6" s="19"/>
      <c r="F6" s="20"/>
      <c r="G6" s="2"/>
      <c r="K6" s="5">
        <v>0.2</v>
      </c>
      <c r="L6" s="1">
        <f t="shared" si="0"/>
        <v>3.2000000000000001E-2</v>
      </c>
      <c r="M6" s="1">
        <f t="shared" si="1"/>
        <v>3.2000000000000008E-2</v>
      </c>
      <c r="N6" s="16">
        <f t="shared" si="2"/>
        <v>1.7732821178032308</v>
      </c>
      <c r="O6" s="16">
        <f t="shared" si="3"/>
        <v>-0.77328211780323097</v>
      </c>
    </row>
    <row r="7" spans="2:117" ht="15.6" x14ac:dyDescent="0.35">
      <c r="B7" s="19"/>
      <c r="G7" s="2"/>
      <c r="K7" s="5">
        <v>0.25</v>
      </c>
      <c r="L7" s="1">
        <f t="shared" si="0"/>
        <v>3.9999999999999994E-2</v>
      </c>
      <c r="M7" s="1">
        <f t="shared" si="1"/>
        <v>4.0000000000000008E-2</v>
      </c>
      <c r="N7" s="16">
        <f t="shared" si="2"/>
        <v>1.5186256942425849</v>
      </c>
      <c r="O7" s="16">
        <f t="shared" si="3"/>
        <v>-0.51862569424258509</v>
      </c>
    </row>
    <row r="8" spans="2:117" ht="15.6" x14ac:dyDescent="0.35">
      <c r="B8" s="19"/>
      <c r="G8" s="2"/>
      <c r="K8" s="5">
        <v>0.3</v>
      </c>
      <c r="L8" s="1">
        <f t="shared" si="0"/>
        <v>4.7999999999999987E-2</v>
      </c>
      <c r="M8" s="1">
        <f t="shared" si="1"/>
        <v>4.8000000000000001E-2</v>
      </c>
      <c r="N8" s="14">
        <f t="shared" si="2"/>
        <v>1.3488547452021544</v>
      </c>
      <c r="O8" s="16">
        <f t="shared" si="3"/>
        <v>-0.34885474520215426</v>
      </c>
    </row>
    <row r="9" spans="2:117" ht="14.45" x14ac:dyDescent="0.35">
      <c r="G9" s="2"/>
      <c r="K9" s="5">
        <v>0.35</v>
      </c>
      <c r="L9" s="1">
        <f t="shared" si="0"/>
        <v>5.599999999999998E-2</v>
      </c>
      <c r="M9" s="1">
        <f t="shared" si="1"/>
        <v>5.5999999999999994E-2</v>
      </c>
      <c r="N9" s="14">
        <f t="shared" si="2"/>
        <v>1.2275897816018468</v>
      </c>
      <c r="O9" s="16">
        <f t="shared" si="3"/>
        <v>-0.22758978160184667</v>
      </c>
    </row>
    <row r="10" spans="2:117" ht="14.45" x14ac:dyDescent="0.35">
      <c r="G10" s="2"/>
      <c r="K10" s="5">
        <v>0.4</v>
      </c>
      <c r="L10" s="1">
        <f t="shared" si="0"/>
        <v>6.4000000000000001E-2</v>
      </c>
      <c r="M10" s="1">
        <f t="shared" si="1"/>
        <v>6.4000000000000015E-2</v>
      </c>
      <c r="N10" s="14">
        <f t="shared" si="2"/>
        <v>1.1366410589016154</v>
      </c>
      <c r="O10" s="16">
        <f t="shared" si="3"/>
        <v>-0.13664105890161554</v>
      </c>
    </row>
    <row r="11" spans="2:117" ht="14.45" x14ac:dyDescent="0.35">
      <c r="G11" s="2"/>
      <c r="K11" s="5">
        <v>0.45</v>
      </c>
      <c r="L11" s="1">
        <f t="shared" si="0"/>
        <v>7.1999999999999995E-2</v>
      </c>
      <c r="M11" s="1">
        <f t="shared" si="1"/>
        <v>7.2000000000000008E-2</v>
      </c>
      <c r="N11" s="14">
        <f t="shared" si="2"/>
        <v>1.0659031634681031</v>
      </c>
      <c r="O11" s="16">
        <f t="shared" si="3"/>
        <v>-6.5903163468102793E-2</v>
      </c>
    </row>
    <row r="12" spans="2:117" ht="14.45" x14ac:dyDescent="0.35">
      <c r="G12" s="2"/>
      <c r="K12" s="5">
        <v>0.5</v>
      </c>
      <c r="L12" s="1">
        <f t="shared" si="0"/>
        <v>7.9999999999999988E-2</v>
      </c>
      <c r="M12" s="1">
        <f t="shared" si="1"/>
        <v>8.0000000000000016E-2</v>
      </c>
      <c r="N12" s="14">
        <f t="shared" si="2"/>
        <v>1.0093128471212927</v>
      </c>
      <c r="O12" s="16">
        <f t="shared" si="3"/>
        <v>-9.3128471212924786E-3</v>
      </c>
    </row>
    <row r="13" spans="2:117" ht="14.45" x14ac:dyDescent="0.35">
      <c r="G13" s="2"/>
      <c r="K13" s="5">
        <v>0.55000000000000004</v>
      </c>
      <c r="L13" s="1">
        <f t="shared" si="0"/>
        <v>8.7999999999999995E-2</v>
      </c>
      <c r="M13" s="1">
        <f t="shared" si="1"/>
        <v>8.8000000000000023E-2</v>
      </c>
      <c r="N13" s="14">
        <f t="shared" si="2"/>
        <v>0.96301167920117503</v>
      </c>
      <c r="O13" s="16">
        <f t="shared" si="3"/>
        <v>3.6988320798825046E-2</v>
      </c>
    </row>
    <row r="14" spans="2:117" ht="14.45" x14ac:dyDescent="0.35">
      <c r="G14" s="2"/>
      <c r="K14" s="5">
        <v>0.6</v>
      </c>
      <c r="L14" s="1">
        <f t="shared" si="0"/>
        <v>9.5999999999999974E-2</v>
      </c>
      <c r="M14" s="1">
        <f t="shared" si="1"/>
        <v>9.6000000000000002E-2</v>
      </c>
      <c r="N14" s="14">
        <f t="shared" si="2"/>
        <v>0.92442737260107721</v>
      </c>
      <c r="O14" s="16">
        <f t="shared" si="3"/>
        <v>7.5572627398922829E-2</v>
      </c>
    </row>
    <row r="15" spans="2:117" ht="14.45" x14ac:dyDescent="0.35">
      <c r="G15" s="2"/>
      <c r="K15" s="5">
        <v>0.65</v>
      </c>
      <c r="L15" s="1">
        <f t="shared" si="0"/>
        <v>0.10399999999999998</v>
      </c>
      <c r="M15" s="1">
        <f t="shared" si="1"/>
        <v>0.10400000000000001</v>
      </c>
      <c r="N15" s="14">
        <f t="shared" si="2"/>
        <v>0.89177911317022496</v>
      </c>
      <c r="O15" s="16">
        <f t="shared" si="3"/>
        <v>0.10822088682977501</v>
      </c>
    </row>
    <row r="16" spans="2:117" ht="14.45" x14ac:dyDescent="0.35">
      <c r="G16" s="2"/>
      <c r="K16" s="5">
        <v>0.7</v>
      </c>
      <c r="L16" s="1">
        <f t="shared" si="0"/>
        <v>0.11199999999999996</v>
      </c>
      <c r="M16" s="1">
        <f t="shared" si="1"/>
        <v>0.11199999999999999</v>
      </c>
      <c r="N16" s="14">
        <f t="shared" si="2"/>
        <v>0.86379489080092298</v>
      </c>
      <c r="O16" s="16">
        <f t="shared" si="3"/>
        <v>0.13620510919907672</v>
      </c>
    </row>
    <row r="17" spans="7:24" ht="14.45" x14ac:dyDescent="0.35">
      <c r="G17" s="2"/>
      <c r="K17" s="5">
        <v>0.75</v>
      </c>
      <c r="L17" s="13">
        <f t="shared" si="0"/>
        <v>0.12</v>
      </c>
      <c r="M17" s="1">
        <f t="shared" si="1"/>
        <v>0.12000000000000002</v>
      </c>
      <c r="N17" s="14">
        <f t="shared" si="2"/>
        <v>0.83954189808086166</v>
      </c>
      <c r="O17" s="16">
        <f t="shared" si="3"/>
        <v>0.16045810191913837</v>
      </c>
    </row>
    <row r="18" spans="7:24" ht="14.45" x14ac:dyDescent="0.35">
      <c r="G18" s="2"/>
      <c r="K18" s="5">
        <v>0.8</v>
      </c>
      <c r="L18" s="1">
        <f t="shared" si="0"/>
        <v>0.128</v>
      </c>
      <c r="M18" s="1">
        <f t="shared" si="1"/>
        <v>0.12800000000000003</v>
      </c>
      <c r="N18" s="14">
        <f t="shared" si="2"/>
        <v>0.8183205294508078</v>
      </c>
      <c r="O18" s="16">
        <f t="shared" si="3"/>
        <v>0.18167947054919223</v>
      </c>
    </row>
    <row r="19" spans="7:24" ht="14.45" x14ac:dyDescent="0.35">
      <c r="G19" s="2"/>
      <c r="K19" s="5">
        <v>0.85</v>
      </c>
      <c r="L19" s="1">
        <f t="shared" si="0"/>
        <v>0.13599999999999998</v>
      </c>
      <c r="M19" s="1">
        <f t="shared" si="1"/>
        <v>0.13600000000000001</v>
      </c>
      <c r="N19" s="14">
        <f t="shared" si="2"/>
        <v>0.79959579242428935</v>
      </c>
      <c r="O19" s="16">
        <f t="shared" si="3"/>
        <v>0.20040420757571031</v>
      </c>
      <c r="P19" s="42"/>
    </row>
    <row r="20" spans="7:24" ht="14.45" x14ac:dyDescent="0.35">
      <c r="G20" s="2"/>
      <c r="K20" s="5">
        <v>0.9</v>
      </c>
      <c r="L20" s="1">
        <f t="shared" si="0"/>
        <v>0.14399999999999999</v>
      </c>
      <c r="M20" s="1">
        <f t="shared" si="1"/>
        <v>0.14400000000000002</v>
      </c>
      <c r="N20" s="14">
        <f t="shared" si="2"/>
        <v>0.78295158173405144</v>
      </c>
      <c r="O20" s="16">
        <f t="shared" si="3"/>
        <v>0.21704841826594859</v>
      </c>
    </row>
    <row r="21" spans="7:24" ht="14.45" x14ac:dyDescent="0.35">
      <c r="G21" s="2"/>
      <c r="K21" s="5">
        <v>0.95</v>
      </c>
      <c r="L21" s="1">
        <f t="shared" si="0"/>
        <v>0.15199999999999997</v>
      </c>
      <c r="M21" s="1">
        <f t="shared" si="1"/>
        <v>0.15200000000000002</v>
      </c>
      <c r="N21" s="14">
        <f t="shared" si="2"/>
        <v>0.76805939322173289</v>
      </c>
      <c r="O21" s="16">
        <f t="shared" si="3"/>
        <v>0.23194060677826706</v>
      </c>
    </row>
    <row r="22" spans="7:24" ht="14.45" x14ac:dyDescent="0.35">
      <c r="G22" s="2"/>
      <c r="K22" s="5">
        <v>1</v>
      </c>
      <c r="L22" s="1">
        <f t="shared" si="0"/>
        <v>0.15999999999999998</v>
      </c>
      <c r="M22" s="1">
        <f t="shared" si="1"/>
        <v>0.16000000000000003</v>
      </c>
      <c r="N22" s="14">
        <f t="shared" si="2"/>
        <v>0.75465642356064611</v>
      </c>
      <c r="O22" s="16">
        <f t="shared" si="3"/>
        <v>0.24534357643935376</v>
      </c>
    </row>
    <row r="23" spans="7:24" ht="14.45" x14ac:dyDescent="0.35">
      <c r="K23" s="5">
        <v>1.05</v>
      </c>
      <c r="L23" s="1">
        <f t="shared" si="0"/>
        <v>0.16799999999999998</v>
      </c>
      <c r="M23" s="1">
        <f t="shared" si="1"/>
        <v>0.16800000000000004</v>
      </c>
      <c r="N23" s="14">
        <f t="shared" si="2"/>
        <v>0.74252992720061561</v>
      </c>
      <c r="O23" s="16">
        <f t="shared" si="3"/>
        <v>0.25747007279938455</v>
      </c>
    </row>
    <row r="24" spans="7:24" ht="14.45" x14ac:dyDescent="0.35">
      <c r="K24" s="5">
        <v>1.1000000000000001</v>
      </c>
      <c r="L24" s="1">
        <f t="shared" si="0"/>
        <v>0.17599999999999999</v>
      </c>
      <c r="M24" s="1">
        <f t="shared" si="1"/>
        <v>0.17600000000000005</v>
      </c>
      <c r="N24" s="14">
        <f t="shared" si="2"/>
        <v>0.73150583960058746</v>
      </c>
      <c r="O24" s="16">
        <f t="shared" si="3"/>
        <v>0.26849416039941254</v>
      </c>
    </row>
    <row r="25" spans="7:24" ht="14.45" x14ac:dyDescent="0.35">
      <c r="K25" s="5">
        <v>1.1499999999999999</v>
      </c>
      <c r="L25" s="1">
        <f t="shared" si="0"/>
        <v>0.18399999999999994</v>
      </c>
      <c r="M25" s="1">
        <f t="shared" si="1"/>
        <v>0.184</v>
      </c>
      <c r="N25" s="14">
        <f t="shared" si="2"/>
        <v>0.72144036831360558</v>
      </c>
      <c r="O25" s="16">
        <f t="shared" si="3"/>
        <v>0.27855963168639458</v>
      </c>
      <c r="W25" s="14"/>
      <c r="X25" s="14"/>
    </row>
    <row r="26" spans="7:24" ht="14.45" x14ac:dyDescent="0.35">
      <c r="K26" s="5">
        <v>1.2</v>
      </c>
      <c r="L26" s="1">
        <f t="shared" si="0"/>
        <v>0.19199999999999995</v>
      </c>
      <c r="M26" s="1">
        <f t="shared" si="1"/>
        <v>0.192</v>
      </c>
      <c r="N26" s="14">
        <f t="shared" si="2"/>
        <v>0.71221368630053872</v>
      </c>
      <c r="O26" s="16">
        <f t="shared" si="3"/>
        <v>0.28778631369946139</v>
      </c>
    </row>
    <row r="27" spans="7:24" ht="14.45" x14ac:dyDescent="0.35">
      <c r="K27" s="5">
        <v>1.25</v>
      </c>
      <c r="L27" s="1">
        <f t="shared" si="0"/>
        <v>0.19999999999999996</v>
      </c>
      <c r="M27" s="1">
        <f t="shared" si="1"/>
        <v>0.2</v>
      </c>
      <c r="N27" s="14">
        <f t="shared" si="2"/>
        <v>0.70372513884851706</v>
      </c>
      <c r="O27" s="16">
        <f t="shared" si="3"/>
        <v>0.29627486115148299</v>
      </c>
    </row>
    <row r="28" spans="7:24" ht="14.45" x14ac:dyDescent="0.35">
      <c r="K28" s="5">
        <v>1.3</v>
      </c>
      <c r="L28" s="1">
        <f t="shared" si="0"/>
        <v>0.20799999999999996</v>
      </c>
      <c r="M28" s="1">
        <f t="shared" si="1"/>
        <v>0.20800000000000002</v>
      </c>
      <c r="N28" s="14">
        <f t="shared" si="2"/>
        <v>0.69588955658511253</v>
      </c>
      <c r="O28" s="16">
        <f t="shared" si="3"/>
        <v>0.30411044341488752</v>
      </c>
    </row>
    <row r="29" spans="7:24" x14ac:dyDescent="0.25">
      <c r="K29" s="5">
        <v>1.35</v>
      </c>
      <c r="L29" s="1">
        <f t="shared" si="0"/>
        <v>0.21599999999999997</v>
      </c>
      <c r="M29" s="1">
        <f t="shared" si="1"/>
        <v>0.21600000000000003</v>
      </c>
      <c r="N29" s="14">
        <f t="shared" si="2"/>
        <v>0.68863438782270092</v>
      </c>
      <c r="O29" s="16">
        <f t="shared" si="3"/>
        <v>0.31136561217729908</v>
      </c>
    </row>
    <row r="30" spans="7:24" s="31" customFormat="1" x14ac:dyDescent="0.25">
      <c r="K30" s="5">
        <v>1.4</v>
      </c>
      <c r="L30" s="1">
        <f t="shared" si="0"/>
        <v>0.22399999999999992</v>
      </c>
      <c r="M30" s="1">
        <f t="shared" si="1"/>
        <v>0.22399999999999998</v>
      </c>
      <c r="N30" s="14">
        <f t="shared" si="2"/>
        <v>0.6818974454004616</v>
      </c>
      <c r="O30" s="16">
        <f t="shared" si="3"/>
        <v>0.31810255459953835</v>
      </c>
    </row>
    <row r="31" spans="7:24" s="31" customFormat="1" x14ac:dyDescent="0.25">
      <c r="K31" s="5">
        <v>1.45</v>
      </c>
      <c r="L31" s="1">
        <f t="shared" si="0"/>
        <v>0.23199999999999993</v>
      </c>
      <c r="M31" s="1">
        <f t="shared" si="1"/>
        <v>0.23199999999999998</v>
      </c>
      <c r="N31" s="14">
        <f t="shared" si="2"/>
        <v>0.67562511969699757</v>
      </c>
      <c r="O31" s="16">
        <f t="shared" si="3"/>
        <v>0.32437488030300254</v>
      </c>
    </row>
    <row r="32" spans="7:24" x14ac:dyDescent="0.25">
      <c r="K32" s="5">
        <v>1.5</v>
      </c>
      <c r="L32" s="1">
        <f t="shared" si="0"/>
        <v>0.24</v>
      </c>
      <c r="M32" s="1">
        <f t="shared" si="1"/>
        <v>0.24000000000000005</v>
      </c>
      <c r="N32" s="14">
        <f t="shared" si="2"/>
        <v>0.66977094904043089</v>
      </c>
      <c r="O32" s="16">
        <f t="shared" si="3"/>
        <v>0.33022905095956917</v>
      </c>
    </row>
    <row r="33" spans="11:15" x14ac:dyDescent="0.25">
      <c r="K33" s="5">
        <v>1.55</v>
      </c>
      <c r="L33" s="1">
        <f t="shared" si="0"/>
        <v>0.248</v>
      </c>
      <c r="M33" s="1">
        <f t="shared" si="1"/>
        <v>0.24800000000000005</v>
      </c>
      <c r="N33" s="14">
        <f t="shared" si="2"/>
        <v>0.66429446681331994</v>
      </c>
      <c r="O33" s="16">
        <f t="shared" si="3"/>
        <v>0.33570553318667989</v>
      </c>
    </row>
    <row r="34" spans="11:15" x14ac:dyDescent="0.25">
      <c r="K34" s="5">
        <v>1.6</v>
      </c>
      <c r="L34" s="1">
        <f t="shared" si="0"/>
        <v>0.25600000000000001</v>
      </c>
      <c r="M34" s="1">
        <f t="shared" si="1"/>
        <v>0.25600000000000006</v>
      </c>
      <c r="N34" s="14">
        <f t="shared" si="2"/>
        <v>0.6591602647254039</v>
      </c>
      <c r="O34" s="16">
        <f t="shared" si="3"/>
        <v>0.3408397352745961</v>
      </c>
    </row>
    <row r="35" spans="11:15" x14ac:dyDescent="0.25">
      <c r="K35" s="5">
        <v>1.65</v>
      </c>
      <c r="L35" s="1">
        <f t="shared" si="0"/>
        <v>0.26399999999999996</v>
      </c>
      <c r="M35" s="1">
        <f t="shared" si="1"/>
        <v>0.26400000000000001</v>
      </c>
      <c r="N35" s="14">
        <f t="shared" si="2"/>
        <v>0.65433722640039171</v>
      </c>
      <c r="O35" s="16">
        <f t="shared" si="3"/>
        <v>0.34566277359960834</v>
      </c>
    </row>
    <row r="36" spans="11:15" x14ac:dyDescent="0.25">
      <c r="K36" s="5">
        <v>1.7</v>
      </c>
      <c r="L36" s="1">
        <f t="shared" si="0"/>
        <v>0.27199999999999996</v>
      </c>
      <c r="M36" s="1">
        <f t="shared" si="1"/>
        <v>0.27200000000000002</v>
      </c>
      <c r="N36" s="14">
        <f t="shared" si="2"/>
        <v>0.64979789621214468</v>
      </c>
      <c r="O36" s="16">
        <f t="shared" si="3"/>
        <v>0.35020210378785516</v>
      </c>
    </row>
    <row r="37" spans="11:15" x14ac:dyDescent="0.25">
      <c r="K37" s="5">
        <v>1.75</v>
      </c>
      <c r="L37" s="1">
        <f t="shared" si="0"/>
        <v>0.27999999999999997</v>
      </c>
      <c r="M37" s="1">
        <f t="shared" si="1"/>
        <v>0.28000000000000003</v>
      </c>
      <c r="N37" s="14">
        <f t="shared" si="2"/>
        <v>0.64551795632036924</v>
      </c>
      <c r="O37" s="16">
        <f t="shared" si="3"/>
        <v>0.35448204367963065</v>
      </c>
    </row>
    <row r="38" spans="11:15" x14ac:dyDescent="0.25">
      <c r="K38" s="5">
        <v>1.8</v>
      </c>
      <c r="L38" s="1">
        <f t="shared" si="0"/>
        <v>0.28799999999999998</v>
      </c>
      <c r="M38" s="1">
        <f t="shared" si="1"/>
        <v>0.28800000000000003</v>
      </c>
      <c r="N38" s="14">
        <f t="shared" si="2"/>
        <v>0.64147579086702577</v>
      </c>
      <c r="O38" s="16">
        <f t="shared" si="3"/>
        <v>0.35852420913297428</v>
      </c>
    </row>
    <row r="39" spans="11:15" x14ac:dyDescent="0.25">
      <c r="K39" s="5">
        <v>1.85</v>
      </c>
      <c r="L39" s="1">
        <f t="shared" si="0"/>
        <v>0.29599999999999999</v>
      </c>
      <c r="M39" s="1">
        <f t="shared" si="1"/>
        <v>0.29600000000000004</v>
      </c>
      <c r="N39" s="14">
        <f t="shared" si="2"/>
        <v>0.63765212084359257</v>
      </c>
      <c r="O39" s="16">
        <f t="shared" si="3"/>
        <v>0.36234787915640743</v>
      </c>
    </row>
    <row r="40" spans="11:15" x14ac:dyDescent="0.25">
      <c r="K40" s="5">
        <v>1.9</v>
      </c>
      <c r="L40" s="1">
        <f t="shared" si="0"/>
        <v>0.30399999999999994</v>
      </c>
      <c r="M40" s="1">
        <f t="shared" si="1"/>
        <v>0.30400000000000005</v>
      </c>
      <c r="N40" s="14">
        <f t="shared" si="2"/>
        <v>0.63402969661086639</v>
      </c>
      <c r="O40" s="16">
        <f t="shared" si="3"/>
        <v>0.3659703033891335</v>
      </c>
    </row>
    <row r="41" spans="11:15" x14ac:dyDescent="0.25">
      <c r="K41" s="5">
        <v>1.95</v>
      </c>
      <c r="L41" s="1">
        <f t="shared" si="0"/>
        <v>0.31199999999999994</v>
      </c>
      <c r="M41" s="1">
        <f t="shared" si="1"/>
        <v>0.31200000000000006</v>
      </c>
      <c r="N41" s="14">
        <f t="shared" si="2"/>
        <v>0.63059303772340836</v>
      </c>
      <c r="O41" s="16">
        <f t="shared" si="3"/>
        <v>0.36940696227659159</v>
      </c>
    </row>
    <row r="42" spans="11:15" x14ac:dyDescent="0.25">
      <c r="K42" s="5">
        <v>2</v>
      </c>
      <c r="L42" s="1">
        <f t="shared" si="0"/>
        <v>0.31999999999999995</v>
      </c>
      <c r="M42" s="1">
        <f t="shared" si="1"/>
        <v>0.32000000000000006</v>
      </c>
      <c r="N42" s="14">
        <f t="shared" si="2"/>
        <v>0.62732821178032316</v>
      </c>
      <c r="O42" s="16">
        <f t="shared" si="3"/>
        <v>0.37267178821967689</v>
      </c>
    </row>
    <row r="43" spans="11:15" x14ac:dyDescent="0.25">
      <c r="K43" s="5">
        <v>2.0499999999999998</v>
      </c>
      <c r="L43" s="1">
        <f t="shared" si="0"/>
        <v>0.3279999999999999</v>
      </c>
      <c r="M43" s="1">
        <f t="shared" si="1"/>
        <v>0.32800000000000001</v>
      </c>
      <c r="N43" s="14">
        <f t="shared" si="2"/>
        <v>0.62422264563933971</v>
      </c>
      <c r="O43" s="16">
        <f t="shared" si="3"/>
        <v>0.3757773543606604</v>
      </c>
    </row>
    <row r="44" spans="11:15" x14ac:dyDescent="0.25">
      <c r="K44" s="5">
        <v>2.1</v>
      </c>
      <c r="L44" s="1">
        <f t="shared" si="0"/>
        <v>0.33599999999999997</v>
      </c>
      <c r="M44" s="1">
        <f t="shared" si="1"/>
        <v>0.33600000000000008</v>
      </c>
      <c r="N44" s="14">
        <f t="shared" si="2"/>
        <v>0.62126496360030792</v>
      </c>
      <c r="O44" s="16">
        <f t="shared" si="3"/>
        <v>0.3787350363996923</v>
      </c>
    </row>
    <row r="45" spans="11:15" x14ac:dyDescent="0.25">
      <c r="K45" s="5">
        <v>2.15</v>
      </c>
      <c r="L45" s="1">
        <f t="shared" si="0"/>
        <v>0.34399999999999992</v>
      </c>
      <c r="M45" s="1">
        <f t="shared" si="1"/>
        <v>0.34400000000000003</v>
      </c>
      <c r="N45" s="14">
        <f t="shared" si="2"/>
        <v>0.61844484816774248</v>
      </c>
      <c r="O45" s="16">
        <f t="shared" si="3"/>
        <v>0.38155515183225752</v>
      </c>
    </row>
    <row r="46" spans="11:15" x14ac:dyDescent="0.25">
      <c r="K46" s="5">
        <v>2.2000000000000002</v>
      </c>
      <c r="L46" s="1">
        <f t="shared" si="0"/>
        <v>0.35199999999999998</v>
      </c>
      <c r="M46" s="1">
        <f t="shared" si="1"/>
        <v>0.35200000000000009</v>
      </c>
      <c r="N46" s="14">
        <f t="shared" si="2"/>
        <v>0.61575291980029379</v>
      </c>
      <c r="O46" s="16">
        <f t="shared" si="3"/>
        <v>0.38424708019970621</v>
      </c>
    </row>
    <row r="47" spans="11:15" x14ac:dyDescent="0.25">
      <c r="K47" s="5">
        <v>2.25</v>
      </c>
      <c r="L47" s="1">
        <f t="shared" si="0"/>
        <v>0.35999999999999993</v>
      </c>
      <c r="M47" s="1">
        <f t="shared" si="1"/>
        <v>0.36000000000000004</v>
      </c>
      <c r="N47" s="14">
        <f t="shared" si="2"/>
        <v>0.61318063269362066</v>
      </c>
      <c r="O47" s="16">
        <f t="shared" si="3"/>
        <v>0.38681936730637945</v>
      </c>
    </row>
    <row r="48" spans="11:15" x14ac:dyDescent="0.25">
      <c r="K48" s="5">
        <v>2.2999999999999998</v>
      </c>
      <c r="L48" s="1">
        <f t="shared" si="0"/>
        <v>0.36799999999999988</v>
      </c>
      <c r="M48" s="1">
        <f t="shared" si="1"/>
        <v>0.36799999999999999</v>
      </c>
      <c r="N48" s="14">
        <f t="shared" si="2"/>
        <v>0.61072018415680274</v>
      </c>
      <c r="O48" s="16">
        <f t="shared" si="3"/>
        <v>0.38927981584319732</v>
      </c>
    </row>
    <row r="49" spans="11:15" x14ac:dyDescent="0.25">
      <c r="K49" s="5">
        <v>2.35</v>
      </c>
      <c r="L49" s="1">
        <f t="shared" si="0"/>
        <v>0.37599999999999995</v>
      </c>
      <c r="M49" s="1">
        <f t="shared" si="1"/>
        <v>0.37600000000000006</v>
      </c>
      <c r="N49" s="14">
        <f t="shared" si="2"/>
        <v>0.60836443555772179</v>
      </c>
      <c r="O49" s="16">
        <f t="shared" si="3"/>
        <v>0.39163556444227821</v>
      </c>
    </row>
    <row r="50" spans="11:15" x14ac:dyDescent="0.25">
      <c r="K50" s="5">
        <v>2.4</v>
      </c>
      <c r="L50" s="1">
        <f t="shared" si="0"/>
        <v>0.3839999999999999</v>
      </c>
      <c r="M50" s="1">
        <f t="shared" si="1"/>
        <v>0.38400000000000001</v>
      </c>
      <c r="N50" s="14">
        <f t="shared" si="2"/>
        <v>0.60610684315026919</v>
      </c>
      <c r="O50" s="16">
        <f t="shared" si="3"/>
        <v>0.39389315684973064</v>
      </c>
    </row>
    <row r="51" spans="11:15" x14ac:dyDescent="0.25">
      <c r="K51" s="5">
        <v>2.4500000000000002</v>
      </c>
      <c r="L51" s="1">
        <f t="shared" si="0"/>
        <v>0.39199999999999996</v>
      </c>
      <c r="M51" s="1">
        <f t="shared" si="1"/>
        <v>0.39200000000000007</v>
      </c>
      <c r="N51" s="14">
        <f t="shared" si="2"/>
        <v>0.60394139737169239</v>
      </c>
      <c r="O51" s="16">
        <f t="shared" si="3"/>
        <v>0.39605860262830772</v>
      </c>
    </row>
    <row r="52" spans="11:15" x14ac:dyDescent="0.25">
      <c r="K52" s="5">
        <v>2.5</v>
      </c>
      <c r="L52" s="1">
        <f t="shared" si="0"/>
        <v>0.39999999999999991</v>
      </c>
      <c r="M52" s="1">
        <f t="shared" si="1"/>
        <v>0.4</v>
      </c>
      <c r="N52" s="14">
        <f t="shared" si="2"/>
        <v>0.60186256942425842</v>
      </c>
      <c r="O52" s="16">
        <f t="shared" si="3"/>
        <v>0.39813743057574152</v>
      </c>
    </row>
    <row r="53" spans="11:15" x14ac:dyDescent="0.25">
      <c r="K53" s="5">
        <v>2.5499999999999998</v>
      </c>
      <c r="L53" s="1">
        <f t="shared" si="0"/>
        <v>0.40799999999999992</v>
      </c>
      <c r="M53" s="1">
        <f t="shared" si="1"/>
        <v>0.40800000000000003</v>
      </c>
      <c r="N53" s="14">
        <f t="shared" si="2"/>
        <v>0.59986526414142982</v>
      </c>
      <c r="O53" s="16">
        <f t="shared" si="3"/>
        <v>0.40013473585857012</v>
      </c>
    </row>
    <row r="54" spans="11:15" x14ac:dyDescent="0.25">
      <c r="K54" s="5">
        <v>2.6</v>
      </c>
      <c r="L54" s="1">
        <f t="shared" si="0"/>
        <v>0.41599999999999993</v>
      </c>
      <c r="M54" s="1">
        <f t="shared" si="1"/>
        <v>0.41600000000000004</v>
      </c>
      <c r="N54" s="14">
        <f t="shared" si="2"/>
        <v>0.59794477829255621</v>
      </c>
      <c r="O54" s="16">
        <f t="shared" si="3"/>
        <v>0.40205522170744373</v>
      </c>
    </row>
    <row r="55" spans="11:15" x14ac:dyDescent="0.25">
      <c r="K55" s="5">
        <v>2.65</v>
      </c>
      <c r="L55" s="1">
        <f t="shared" si="0"/>
        <v>0.42399999999999993</v>
      </c>
      <c r="M55" s="1">
        <f t="shared" si="1"/>
        <v>0.42400000000000004</v>
      </c>
      <c r="N55" s="14">
        <f t="shared" si="2"/>
        <v>0.59609676360779096</v>
      </c>
      <c r="O55" s="16">
        <f t="shared" si="3"/>
        <v>0.40390323639220893</v>
      </c>
    </row>
    <row r="56" spans="11:15" x14ac:dyDescent="0.25">
      <c r="K56" s="5">
        <v>2.7</v>
      </c>
      <c r="L56" s="1">
        <f t="shared" si="0"/>
        <v>0.43199999999999994</v>
      </c>
      <c r="M56" s="1">
        <f t="shared" si="1"/>
        <v>0.43200000000000005</v>
      </c>
      <c r="N56" s="14">
        <f t="shared" si="2"/>
        <v>0.59431719391135029</v>
      </c>
      <c r="O56" s="16">
        <f t="shared" si="3"/>
        <v>0.40568280608864948</v>
      </c>
    </row>
    <row r="57" spans="11:15" x14ac:dyDescent="0.25">
      <c r="K57" s="5">
        <v>2.75</v>
      </c>
      <c r="L57" s="1">
        <f t="shared" si="0"/>
        <v>0.43999999999999995</v>
      </c>
      <c r="M57" s="1">
        <f t="shared" si="1"/>
        <v>0.44000000000000006</v>
      </c>
      <c r="N57" s="14">
        <f t="shared" si="2"/>
        <v>0.59260233584023492</v>
      </c>
      <c r="O57" s="16">
        <f t="shared" si="3"/>
        <v>0.40739766415976503</v>
      </c>
    </row>
  </sheetData>
  <mergeCells count="22">
    <mergeCell ref="CH1:CK1"/>
    <mergeCell ref="CL1:CO1"/>
    <mergeCell ref="CP1:CS1"/>
    <mergeCell ref="B4:G4"/>
    <mergeCell ref="BJ1:BM1"/>
    <mergeCell ref="BN1:BQ1"/>
    <mergeCell ref="BR1:BU1"/>
    <mergeCell ref="BV1:BY1"/>
    <mergeCell ref="BZ1:CC1"/>
    <mergeCell ref="CD1:CG1"/>
    <mergeCell ref="AL1:AO1"/>
    <mergeCell ref="AP1:AS1"/>
    <mergeCell ref="AT1:AW1"/>
    <mergeCell ref="AX1:BA1"/>
    <mergeCell ref="BB1:BE1"/>
    <mergeCell ref="BF1:BI1"/>
    <mergeCell ref="AH1:AK1"/>
    <mergeCell ref="B1:F1"/>
    <mergeCell ref="R1:U1"/>
    <mergeCell ref="V1:Y1"/>
    <mergeCell ref="Z1:AC1"/>
    <mergeCell ref="AD1:A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READ ME FIRST</vt:lpstr>
      <vt:lpstr>PCT simulator</vt:lpstr>
      <vt:lpstr>PCT simulator risk neutral</vt:lpstr>
      <vt:lpstr>PCT simulator risk averse</vt:lpstr>
      <vt:lpstr>PCT simulator risk lover</vt:lpstr>
      <vt:lpstr>legend figure2</vt:lpstr>
      <vt:lpstr>risk lover r=0.8</vt:lpstr>
      <vt:lpstr>risk lover r=1.2</vt:lpstr>
      <vt:lpstr>risk lover r=1</vt:lpstr>
      <vt:lpstr>risk neutral r=1</vt:lpstr>
      <vt:lpstr>risk neutralr=0.8</vt:lpstr>
      <vt:lpstr>risk neutralr=1.2</vt:lpstr>
      <vt:lpstr>risk averse r=1</vt:lpstr>
      <vt:lpstr>risk averse r=0.8</vt:lpstr>
      <vt:lpstr>risk averse r=1.2</vt:lpstr>
      <vt:lpstr>risk averse vary r graph </vt:lpstr>
      <vt:lpstr>risk lover vary r graph</vt:lpstr>
      <vt:lpstr>risk neutral vary r graph</vt:lpstr>
      <vt:lpstr>legend figure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oben</cp:lastModifiedBy>
  <dcterms:created xsi:type="dcterms:W3CDTF">2006-09-16T00:00:00Z</dcterms:created>
  <dcterms:modified xsi:type="dcterms:W3CDTF">2015-07-19T15:55:42Z</dcterms:modified>
</cp:coreProperties>
</file>